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isubramanian/Desktop/Analysis Projects/"/>
    </mc:Choice>
  </mc:AlternateContent>
  <xr:revisionPtr revIDLastSave="0" documentId="8_{371ED80D-59E2-7B4D-8C05-988FCEA558BE}" xr6:coauthVersionLast="47" xr6:coauthVersionMax="47" xr10:uidLastSave="{00000000-0000-0000-0000-000000000000}"/>
  <bookViews>
    <workbookView xWindow="7860" yWindow="760" windowWidth="22560" windowHeight="17160" xr2:uid="{00000000-000D-0000-FFFF-FFFF00000000}"/>
  </bookViews>
  <sheets>
    <sheet name="Crowdfunding" sheetId="1" r:id="rId1"/>
    <sheet name="Outcome by Parent Category" sheetId="2" r:id="rId2"/>
    <sheet name="Outcome by Sub-Category" sheetId="3" r:id="rId3"/>
    <sheet name="Outcome by Month" sheetId="4" r:id="rId4"/>
    <sheet name="Outcomes by Goal" sheetId="5" r:id="rId5"/>
    <sheet name="Summary Statistics" sheetId="6" r:id="rId6"/>
  </sheets>
  <definedNames>
    <definedName name="_xlnm._FilterDatabase" localSheetId="5" hidden="1">'Summary Statistics'!#REF!</definedName>
  </definedNames>
  <calcPr calcId="191029"/>
  <pivotCaches>
    <pivotCache cacheId="34" r:id="rId7"/>
    <pivotCache cacheId="3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6" l="1"/>
  <c r="G17" i="6"/>
  <c r="G16" i="6"/>
  <c r="G15" i="6"/>
  <c r="G14" i="6"/>
  <c r="G13" i="6"/>
  <c r="G9" i="6"/>
  <c r="G8" i="6"/>
  <c r="G7" i="6"/>
  <c r="G6" i="6"/>
  <c r="G5" i="6"/>
  <c r="G4" i="6"/>
  <c r="A2" i="6" a="1"/>
  <c r="A2" i="6" s="1"/>
  <c r="C2" i="6" a="1"/>
  <c r="C2" i="6" s="1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D2" i="5"/>
  <c r="C2" i="5"/>
  <c r="B8" i="5"/>
  <c r="B13" i="5"/>
  <c r="B12" i="5"/>
  <c r="B11" i="5"/>
  <c r="B10" i="5"/>
  <c r="B9" i="5"/>
  <c r="B7" i="5"/>
  <c r="B6" i="5"/>
  <c r="B5" i="5"/>
  <c r="B4" i="5"/>
  <c r="B3" i="5"/>
  <c r="B2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11" i="5" l="1"/>
  <c r="E12" i="5"/>
  <c r="G12" i="5"/>
  <c r="H12" i="5"/>
  <c r="G11" i="5"/>
  <c r="H11" i="5"/>
  <c r="E10" i="5"/>
  <c r="G10" i="5" s="1"/>
  <c r="F12" i="5"/>
  <c r="E9" i="5"/>
  <c r="H9" i="5" s="1"/>
  <c r="F11" i="5"/>
  <c r="E8" i="5"/>
  <c r="F8" i="5" s="1"/>
  <c r="E7" i="5"/>
  <c r="F7" i="5" s="1"/>
  <c r="E6" i="5"/>
  <c r="H6" i="5" s="1"/>
  <c r="E5" i="5"/>
  <c r="F5" i="5" s="1"/>
  <c r="E2" i="5"/>
  <c r="G2" i="5" s="1"/>
  <c r="E4" i="5"/>
  <c r="F4" i="5" s="1"/>
  <c r="E13" i="5"/>
  <c r="G13" i="5" s="1"/>
  <c r="E3" i="5"/>
  <c r="H3" i="5" s="1"/>
  <c r="G9" i="5" l="1"/>
  <c r="G8" i="5"/>
  <c r="F3" i="5"/>
  <c r="G3" i="5"/>
  <c r="H5" i="5"/>
  <c r="H2" i="5"/>
  <c r="H13" i="5"/>
  <c r="G5" i="5"/>
  <c r="F10" i="5"/>
  <c r="G4" i="5"/>
  <c r="H10" i="5"/>
  <c r="F13" i="5"/>
  <c r="F2" i="5"/>
  <c r="H4" i="5"/>
  <c r="F9" i="5"/>
  <c r="H8" i="5"/>
  <c r="F6" i="5"/>
  <c r="G6" i="5"/>
  <c r="H7" i="5"/>
  <c r="G7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<sst xmlns="http://schemas.openxmlformats.org/spreadsheetml/2006/main" count="8139" uniqueCount="2114">
  <si>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</si>
  <si>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</si>
  <si>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</si>
  <si>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</si>
  <si>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</si>
  <si>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</si>
  <si>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</si>
  <si>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</si>
  <si>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</si>
  <si>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</si>
  <si>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</si>
  <si>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</si>
  <si>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</si>
  <si>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</si>
  <si>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</si>
  <si>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</si>
  <si>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</si>
  <si>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</si>
  <si>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</si>
  <si>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</si>
  <si>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</si>
  <si>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</si>
  <si>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</si>
  <si>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</si>
  <si>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</si>
  <si>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</si>
  <si>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</si>
  <si>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</si>
  <si>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</si>
  <si>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</si>
  <si>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</si>
  <si>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</si>
  <si>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</si>
  <si>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</si>
  <si>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</si>
  <si>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</si>
  <si>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</si>
  <si>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</si>
  <si>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</si>
  <si>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</si>
  <si>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</si>
  <si>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</si>
  <si>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</si>
  <si>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</si>
  <si>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</si>
  <si>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</si>
  <si>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</si>
  <si>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</si>
  <si>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</si>
  <si>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</si>
  <si>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</si>
  <si>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</si>
  <si>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</si>
  <si>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</si>
  <si>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</si>
  <si>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</si>
  <si>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</si>
  <si>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</si>
  <si>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</si>
  <si>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</si>
  <si>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</si>
  <si>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</si>
  <si>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</si>
  <si>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</si>
  <si>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</si>
  <si>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</si>
  <si>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</si>
  <si>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</si>
  <si>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</si>
  <si>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</si>
  <si>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</si>
  <si>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</si>
  <si>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</si>
  <si>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</si>
  <si>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</si>
  <si>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</si>
  <si>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</si>
  <si>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</si>
  <si>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</si>
  <si>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</si>
  <si>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</si>
  <si>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</si>
  <si>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</si>
  <si>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</si>
  <si>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</si>
  <si>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</si>
  <si>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</si>
  <si>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</si>
  <si>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</si>
  <si>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</si>
  <si>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</si>
  <si>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</si>
  <si>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</si>
  <si>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</si>
  <si>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</si>
  <si>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</si>
  <si>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</si>
  <si>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</si>
  <si>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</si>
  <si>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</si>
  <si>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</si>
  <si>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</si>
  <si>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</si>
  <si>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</si>
  <si>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</si>
  <si>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</si>
  <si>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</si>
  <si>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</si>
  <si>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</si>
  <si>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</si>
  <si>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</si>
  <si>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</si>
  <si>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</si>
  <si>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</si>
  <si>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</si>
  <si>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</si>
  <si>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</si>
  <si>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</si>
  <si>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</si>
  <si>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</si>
  <si>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</si>
  <si>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</si>
  <si>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</si>
  <si>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</si>
  <si>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</si>
  <si>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</si>
  <si>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</si>
  <si>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</si>
  <si>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</si>
  <si>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</si>
  <si>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</si>
  <si>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</si>
  <si>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</si>
  <si>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</si>
  <si>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</si>
  <si>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</si>
  <si>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</si>
  <si>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</si>
  <si>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</si>
  <si>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</si>
  <si>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</si>
  <si>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</si>
  <si>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</si>
  <si>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</si>
  <si>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</si>
  <si>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</si>
  <si>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</si>
  <si>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</si>
  <si>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</si>
  <si>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</si>
  <si>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</si>
  <si>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</si>
  <si>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</si>
  <si>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</si>
  <si>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</si>
  <si>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</si>
  <si>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</si>
  <si>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</si>
  <si>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</si>
  <si>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</si>
  <si>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</si>
  <si>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</si>
  <si>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</si>
  <si>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</si>
  <si>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</si>
  <si>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</si>
  <si>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</si>
  <si>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</si>
  <si>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</si>
  <si>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</si>
  <si>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</si>
  <si>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</si>
  <si>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</si>
  <si>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</si>
  <si>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</si>
  <si>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</si>
  <si>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</si>
  <si>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</si>
  <si>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</si>
  <si>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</si>
  <si>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</si>
  <si>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</si>
  <si>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</si>
  <si>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</si>
  <si>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</si>
  <si>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</si>
  <si>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</si>
  <si>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</si>
  <si>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</si>
  <si>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</si>
  <si>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</si>
  <si>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</si>
  <si>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</si>
  <si>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</si>
  <si>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</si>
  <si>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</si>
  <si>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</si>
  <si>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</si>
  <si>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</si>
  <si>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</si>
  <si>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</si>
  <si>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</si>
  <si>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</si>
  <si>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</si>
  <si>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</si>
  <si>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</si>
  <si>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</si>
  <si>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</si>
  <si>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</si>
  <si>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</si>
  <si>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</si>
  <si>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</si>
  <si>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</si>
  <si>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</si>
  <si>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</si>
  <si>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</si>
  <si>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</si>
  <si>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</si>
  <si>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</si>
  <si>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</si>
  <si>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</si>
  <si>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</si>
  <si>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</si>
  <si>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</si>
  <si>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</si>
  <si>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</si>
  <si>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</si>
  <si>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</si>
  <si>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</si>
  <si>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</si>
  <si>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</si>
  <si>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</si>
  <si>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</si>
  <si>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</si>
  <si>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</si>
  <si>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</si>
  <si>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</si>
  <si>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</si>
  <si>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</si>
  <si>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</si>
  <si>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</si>
  <si>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</si>
  <si>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</si>
  <si>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</si>
  <si>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</si>
  <si>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</si>
  <si>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</si>
  <si>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</si>
  <si>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</si>
  <si>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</si>
  <si>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</si>
  <si>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</si>
  <si>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</si>
  <si>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</si>
  <si>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</si>
  <si>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</si>
  <si>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</si>
  <si>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</si>
  <si>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</si>
  <si>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</si>
  <si>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</si>
  <si>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</si>
  <si>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</si>
  <si>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</si>
  <si>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</si>
  <si>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</si>
  <si>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</si>
  <si>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</si>
  <si>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</si>
  <si>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</si>
  <si>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</si>
  <si>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</si>
  <si>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</si>
  <si>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</si>
  <si>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</si>
  <si>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</si>
  <si>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</si>
  <si>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</si>
  <si>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</si>
  <si>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</si>
  <si>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</si>
  <si>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</si>
  <si>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</si>
  <si>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</si>
  <si>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</si>
  <si>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</si>
  <si>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</si>
  <si>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</si>
  <si>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</si>
  <si>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</si>
  <si>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</si>
  <si>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</si>
  <si>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</si>
  <si>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</si>
  <si>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</si>
  <si>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</si>
  <si>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</si>
  <si>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</si>
  <si>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</si>
  <si>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</si>
  <si>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</si>
  <si>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</si>
  <si>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</si>
  <si>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</si>
  <si>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</si>
  <si>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</si>
  <si>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</si>
  <si>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</si>
  <si>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</si>
  <si>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</si>
  <si>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</si>
  <si>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</si>
  <si>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</si>
  <si>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</si>
  <si>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</si>
  <si>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</si>
  <si>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</si>
  <si>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</si>
  <si>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</si>
  <si>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</si>
  <si>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</si>
  <si>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</si>
  <si>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</si>
  <si>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</si>
  <si>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</si>
  <si>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</si>
  <si>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</si>
  <si>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</si>
  <si>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</si>
  <si>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</si>
  <si>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</si>
  <si>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</si>
  <si>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</si>
  <si>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</si>
  <si>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</si>
  <si>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</si>
  <si>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</si>
  <si>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</si>
  <si>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</si>
  <si>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</si>
  <si>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</si>
  <si>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</si>
  <si>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</si>
  <si>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</si>
  <si>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</si>
  <si>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</si>
  <si>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</si>
  <si>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</si>
  <si>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</si>
  <si>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</si>
  <si>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</si>
  <si>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</si>
  <si>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</si>
  <si>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</si>
  <si>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</si>
  <si>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</si>
  <si>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</si>
  <si>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</si>
  <si>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</si>
  <si>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</si>
  <si>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</si>
  <si>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</si>
  <si>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</si>
  <si>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</si>
  <si>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</si>
  <si>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</si>
  <si>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</si>
  <si>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</si>
  <si>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</si>
  <si>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</si>
  <si>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</si>
  <si>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</si>
  <si>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</si>
  <si>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</si>
  <si>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</si>
  <si>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</si>
  <si>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</si>
  <si>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</si>
  <si>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</si>
  <si>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</si>
  <si>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</si>
  <si>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</si>
  <si>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</si>
  <si>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</si>
  <si>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</si>
  <si>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</si>
  <si>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</si>
  <si>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</si>
  <si>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</si>
  <si>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</si>
  <si>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</si>
  <si>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</si>
  <si>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</si>
  <si>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</si>
  <si>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</si>
  <si>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</si>
  <si>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</si>
  <si>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</si>
  <si>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</si>
  <si>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</si>
  <si>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</si>
  <si>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</si>
  <si>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</si>
  <si>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</si>
  <si>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</si>
  <si>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</si>
  <si>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</si>
  <si>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</si>
  <si>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</si>
  <si>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</si>
  <si>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</si>
  <si>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</si>
  <si>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</si>
  <si>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</si>
  <si>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</si>
  <si>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</si>
  <si>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</si>
  <si>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</si>
  <si>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</si>
  <si>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</si>
  <si>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</si>
  <si>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</si>
  <si>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</si>
  <si>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</si>
  <si>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</si>
  <si>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</si>
  <si>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</si>
  <si>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</si>
  <si>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</si>
  <si>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</si>
  <si>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</si>
  <si>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</si>
  <si>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</si>
  <si>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</si>
  <si>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</si>
  <si>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</si>
  <si>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</si>
  <si>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</si>
  <si>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</si>
  <si>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</si>
  <si>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</si>
  <si>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</si>
  <si>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</si>
  <si>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</si>
  <si>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</si>
  <si>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</si>
  <si>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</si>
  <si>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</si>
  <si>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</si>
  <si>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</si>
  <si>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</si>
  <si>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</si>
  <si>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</si>
  <si>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</si>
  <si>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</si>
  <si>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</si>
  <si>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</si>
  <si>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</si>
  <si>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</si>
  <si>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</si>
  <si>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</si>
  <si>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</si>
  <si>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</si>
  <si>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</si>
  <si>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</si>
  <si>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</si>
  <si>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</si>
  <si>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</si>
  <si>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</si>
  <si>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</si>
  <si>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</si>
  <si>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</si>
  <si>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</si>
  <si>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</si>
  <si>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</si>
  <si>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</si>
  <si>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</si>
  <si>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</si>
  <si>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</si>
  <si>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</si>
  <si>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</si>
  <si>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</si>
  <si>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</si>
  <si>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</si>
  <si>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</si>
  <si>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</si>
  <si>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</si>
  <si>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</si>
  <si>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</si>
  <si>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</si>
  <si>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</si>
  <si>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</si>
  <si>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</si>
  <si>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</si>
  <si>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</si>
  <si>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</si>
  <si>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</si>
  <si>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</si>
  <si>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</si>
  <si>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</si>
  <si>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</si>
  <si>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</si>
  <si>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</si>
  <si>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</si>
  <si>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</si>
  <si>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</si>
  <si>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</si>
  <si>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</si>
  <si>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</si>
  <si>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</si>
  <si>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</si>
  <si>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</si>
  <si>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</si>
  <si>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</si>
  <si>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</si>
  <si>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</si>
  <si>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</si>
  <si>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</si>
  <si>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</si>
  <si>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</si>
  <si>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</si>
  <si>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</si>
  <si>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</si>
  <si>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</si>
  <si>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</si>
  <si>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</si>
  <si>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</si>
  <si>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</si>
  <si>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</si>
  <si>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</si>
  <si>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</si>
  <si>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</si>
  <si>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</si>
  <si>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</si>
  <si>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</si>
  <si>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</si>
  <si>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</si>
  <si>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</si>
  <si>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</si>
  <si>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</si>
  <si>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</si>
  <si>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</si>
  <si>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</si>
  <si>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</si>
  <si>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</si>
  <si>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</si>
  <si>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</si>
  <si>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</si>
  <si>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</si>
  <si>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</si>
  <si>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</si>
  <si>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</si>
  <si>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</si>
  <si>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</si>
  <si>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</si>
  <si>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</si>
  <si>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</si>
  <si>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</si>
  <si>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</si>
  <si>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</si>
  <si>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</si>
  <si>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</si>
  <si>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</si>
  <si>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</si>
  <si>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</si>
  <si>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</si>
  <si>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</si>
  <si>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</si>
  <si>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</si>
  <si>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</si>
  <si>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</si>
  <si>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</si>
  <si>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</si>
  <si>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</si>
  <si>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</si>
  <si>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</si>
  <si>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</si>
  <si>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</si>
  <si>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</si>
  <si>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</si>
  <si>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</si>
  <si>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</si>
  <si>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</si>
  <si>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</si>
  <si>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</si>
  <si>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</si>
  <si>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</si>
  <si>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</si>
  <si>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</si>
  <si>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</si>
  <si>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</si>
  <si>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</si>
  <si>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</si>
  <si>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</si>
  <si>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</si>
  <si>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</si>
  <si>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</si>
  <si>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</si>
  <si>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</si>
  <si>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</si>
  <si>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</si>
  <si>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</si>
  <si>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</si>
  <si>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</si>
  <si>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</si>
  <si>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</si>
  <si>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</si>
  <si>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</si>
  <si>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</si>
  <si>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</si>
  <si>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</si>
  <si>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</si>
  <si>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</si>
  <si>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</si>
  <si>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</si>
  <si>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</si>
  <si>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</si>
  <si>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</si>
  <si>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</si>
  <si>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</si>
  <si>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</si>
  <si>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</si>
  <si>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</si>
  <si>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</si>
  <si>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</si>
  <si>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</si>
  <si>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</si>
  <si>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</si>
  <si>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</si>
  <si>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</si>
  <si>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</si>
  <si>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</si>
  <si>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</si>
  <si>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</si>
  <si>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</si>
  <si>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</si>
  <si>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</si>
  <si>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</si>
  <si>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</si>
  <si>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</si>
  <si>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</si>
  <si>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</si>
  <si>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</si>
  <si>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</si>
  <si>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</si>
  <si>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</si>
  <si>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</si>
  <si>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</si>
  <si>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</si>
  <si>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</si>
  <si>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</si>
  <si>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</si>
  <si>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</si>
  <si>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</si>
  <si>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</si>
  <si>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</si>
  <si>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</si>
  <si>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</si>
  <si>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</si>
  <si>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</si>
  <si>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</si>
  <si>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</si>
  <si>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</si>
  <si>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</si>
  <si>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</si>
  <si>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</si>
  <si>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</si>
  <si>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</si>
  <si>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</si>
  <si>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</si>
  <si>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</si>
  <si>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</si>
  <si>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</si>
  <si>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</si>
  <si>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</si>
  <si>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</si>
  <si>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</si>
  <si>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</si>
  <si>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</si>
  <si>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</si>
  <si>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</si>
  <si>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</si>
  <si>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</si>
  <si>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</si>
  <si>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</si>
  <si>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</si>
  <si>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</si>
  <si>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</si>
  <si>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</si>
  <si>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</si>
  <si>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</si>
  <si>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</si>
  <si>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</si>
  <si>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</si>
  <si>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</si>
  <si>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</si>
  <si>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</si>
  <si>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</si>
  <si>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</si>
  <si>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</si>
  <si>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</si>
  <si>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</si>
  <si>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</si>
  <si>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</si>
  <si>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</si>
  <si>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</si>
  <si>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</si>
  <si>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</si>
  <si>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</si>
  <si>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</si>
  <si>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</si>
  <si>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</si>
  <si>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</si>
  <si>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</si>
  <si>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</si>
  <si>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</si>
  <si>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</si>
  <si>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</si>
  <si>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</si>
  <si>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</si>
  <si>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</si>
  <si>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</si>
  <si>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</si>
  <si>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</si>
  <si>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</si>
  <si>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</si>
  <si>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</si>
  <si>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</si>
  <si>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</si>
  <si>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</si>
  <si>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</si>
  <si>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</si>
  <si>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</si>
  <si>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</si>
  <si>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</si>
  <si>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</si>
  <si>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</si>
  <si>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</si>
  <si>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</si>
  <si>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</si>
  <si>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</si>
  <si>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</si>
  <si>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</si>
  <si>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</si>
  <si>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</si>
  <si>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</si>
  <si>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</si>
  <si>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</si>
  <si>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</si>
  <si>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</si>
  <si>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</si>
  <si>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</si>
  <si>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</si>
  <si>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</si>
  <si>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</si>
  <si>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</si>
  <si>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</si>
  <si>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</si>
  <si>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</si>
  <si>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</si>
  <si>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</si>
  <si>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</si>
  <si>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</si>
  <si>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</si>
  <si>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</si>
  <si>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</si>
  <si>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</si>
  <si>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</si>
  <si>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</si>
  <si>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</si>
  <si>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</si>
  <si>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</si>
  <si>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</si>
  <si>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</si>
  <si>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</si>
  <si>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</si>
  <si>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</si>
  <si>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</si>
  <si>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</si>
  <si>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</si>
  <si>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</si>
  <si>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</si>
  <si>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</si>
  <si>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</si>
  <si>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</si>
  <si>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</si>
  <si>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</si>
  <si>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</si>
  <si>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</si>
  <si>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</si>
  <si>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</si>
  <si>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</si>
  <si>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</si>
  <si>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</si>
  <si>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</si>
  <si>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</si>
  <si>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</si>
  <si>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</si>
  <si>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</si>
  <si>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</si>
  <si>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</si>
  <si>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</si>
  <si>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</si>
  <si>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</si>
  <si>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</si>
  <si>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</si>
  <si>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</si>
  <si>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</si>
  <si>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</si>
  <si>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</si>
  <si>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</si>
  <si>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</si>
  <si>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</si>
  <si>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</si>
  <si>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</si>
  <si>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</si>
  <si>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</si>
  <si>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</si>
  <si>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</si>
  <si>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</si>
  <si>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</si>
  <si>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</si>
  <si>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</si>
  <si>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</si>
  <si>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</si>
  <si>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</si>
  <si>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</si>
  <si>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</si>
  <si>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</si>
  <si>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</si>
  <si>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</si>
  <si>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</si>
  <si>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</si>
  <si>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</si>
  <si>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</si>
  <si>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</si>
  <si>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</si>
  <si>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</si>
  <si>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</si>
  <si>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</si>
  <si>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</si>
  <si>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</si>
  <si>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</si>
  <si>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</si>
  <si>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</si>
  <si>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</si>
  <si>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</si>
  <si>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</si>
  <si>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</si>
  <si>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</si>
  <si>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</si>
  <si>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</si>
  <si>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</si>
  <si>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</si>
  <si>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</si>
  <si>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</si>
  <si>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</si>
  <si>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</si>
  <si>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</si>
  <si>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</si>
  <si>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</si>
  <si>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</si>
  <si>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</si>
  <si>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</si>
  <si>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</si>
  <si>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</si>
  <si>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</si>
  <si>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</si>
  <si>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</si>
  <si>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</si>
  <si>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</si>
  <si>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</si>
  <si>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</si>
  <si>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</si>
  <si>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</si>
  <si>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</si>
  <si>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</si>
  <si>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</si>
  <si>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</si>
  <si>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</si>
  <si>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</si>
  <si>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</si>
  <si>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</si>
  <si>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</si>
  <si>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</si>
  <si>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</si>
  <si>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</si>
  <si>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</si>
  <si>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</si>
  <si>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</si>
  <si>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</si>
  <si>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</si>
  <si>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</si>
  <si>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</si>
  <si>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</si>
  <si>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</si>
  <si>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</si>
  <si>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</si>
  <si>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</si>
  <si>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</si>
  <si>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</si>
  <si>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</si>
  <si>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</si>
  <si>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</si>
  <si>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</si>
  <si>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</si>
  <si>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</si>
  <si>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</si>
  <si>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</si>
  <si>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</si>
  <si>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</si>
  <si>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</si>
  <si>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</si>
  <si>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</si>
  <si>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</si>
  <si>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</si>
  <si>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</si>
  <si>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</si>
  <si>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</si>
  <si>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</si>
  <si>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</si>
  <si>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</si>
  <si>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</si>
  <si>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</si>
  <si>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</si>
  <si>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</si>
  <si>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</si>
  <si>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</si>
  <si>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</si>
  <si>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</si>
  <si>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</si>
  <si>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</si>
  <si>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</si>
  <si>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</si>
  <si>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</si>
  <si>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</si>
  <si>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</si>
  <si>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</si>
  <si>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</si>
  <si>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</si>
  <si>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</si>
  <si>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</si>
  <si>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</si>
  <si>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</si>
  <si>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</si>
  <si>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</si>
  <si>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</si>
  <si>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</si>
  <si>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</si>
  <si>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</si>
  <si>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</si>
  <si>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</si>
  <si>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</si>
  <si>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</si>
  <si>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</si>
  <si>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</si>
  <si>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</si>
  <si>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</si>
  <si>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</si>
  <si>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</si>
  <si>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</si>
  <si>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</si>
  <si>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</si>
  <si>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</si>
  <si>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</si>
  <si>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</si>
  <si>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</si>
  <si>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</si>
  <si>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</si>
  <si>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</si>
  <si>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</si>
  <si>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</si>
  <si>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</si>
  <si>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</si>
  <si>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</si>
  <si>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</si>
  <si>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</si>
  <si>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</si>
  <si>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</si>
  <si>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</si>
  <si>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</si>
  <si>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</si>
  <si>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</si>
  <si>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</si>
  <si>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</si>
  <si>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</si>
  <si>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</si>
  <si>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</si>
  <si>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</si>
  <si>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</si>
  <si>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</si>
  <si>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</si>
  <si>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</si>
  <si>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</si>
  <si>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</si>
  <si>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</si>
  <si>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</si>
  <si>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</si>
  <si>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</si>
  <si>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</si>
  <si>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</si>
  <si>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</si>
  <si>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</si>
  <si>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</si>
  <si>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</si>
  <si>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</si>
  <si>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</si>
  <si>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</si>
  <si>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</si>
  <si>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</si>
  <si>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</si>
  <si>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</si>
  <si>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</si>
  <si>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</si>
  <si>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</si>
  <si>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</si>
  <si>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</si>
  <si>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</si>
  <si>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</si>
  <si>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</si>
  <si>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</si>
  <si>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</si>
  <si>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</si>
  <si>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</si>
  <si>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</si>
  <si>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</si>
  <si>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</si>
  <si>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</si>
  <si>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</si>
  <si>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</si>
  <si>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</si>
  <si>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</si>
  <si>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</si>
  <si>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</si>
  <si>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</si>
  <si>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</si>
  <si>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</si>
  <si>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</si>
  <si>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</si>
  <si>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</si>
  <si>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</si>
  <si>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</si>
  <si>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</si>
  <si>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</si>
  <si>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</si>
  <si>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</si>
  <si>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</si>
  <si>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</si>
  <si>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</si>
  <si>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</si>
  <si>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</si>
  <si>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</si>
  <si>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</si>
  <si>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</si>
  <si>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</si>
  <si>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</si>
  <si>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</si>
  <si>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</si>
  <si>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</si>
  <si>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</si>
  <si>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</si>
  <si>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</si>
  <si>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</si>
  <si>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</si>
  <si>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</si>
  <si>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</si>
  <si>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</si>
  <si>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</si>
  <si>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</si>
  <si>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</si>
  <si>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</si>
  <si>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</si>
  <si>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</si>
  <si>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</si>
  <si>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</si>
  <si>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</si>
  <si>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</si>
  <si>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</si>
  <si>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</si>
  <si>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</si>
  <si>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</si>
  <si>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</si>
  <si>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</si>
  <si>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</si>
  <si>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</si>
  <si>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</si>
  <si>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</si>
  <si>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</si>
  <si>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</si>
  <si>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</si>
  <si>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</si>
  <si>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</si>
  <si>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</si>
  <si>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</si>
  <si>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</si>
  <si>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</si>
  <si>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</si>
  <si>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</si>
  <si>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</si>
  <si>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</si>
  <si>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</si>
  <si>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</si>
  <si>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</si>
  <si>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</si>
  <si>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</si>
  <si>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</si>
  <si>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</si>
  <si>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</si>
  <si>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</si>
  <si>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</si>
  <si>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</si>
  <si>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</si>
  <si>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</si>
  <si>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</si>
  <si>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</si>
  <si>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</si>
  <si>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</si>
  <si>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</si>
  <si>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</si>
  <si>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</si>
  <si>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</si>
  <si>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</si>
  <si>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</si>
  <si>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</si>
  <si>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</si>
  <si>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</si>
  <si>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</si>
  <si>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</si>
  <si>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</si>
  <si>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</si>
  <si>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</si>
  <si>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</si>
  <si>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</si>
  <si>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</si>
  <si>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</si>
  <si>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</si>
  <si>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</si>
  <si>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</si>
  <si>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</si>
  <si>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</si>
  <si>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</si>
  <si>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</si>
  <si>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</si>
  <si>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</si>
  <si>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</si>
  <si>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</si>
  <si>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</si>
  <si>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</si>
  <si>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</si>
  <si>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</si>
  <si>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</si>
  <si>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</si>
  <si>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</si>
  <si>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</si>
  <si>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</si>
  <si>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</si>
  <si>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</si>
  <si>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</si>
  <si>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</si>
  <si>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</si>
  <si>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</si>
  <si>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</si>
  <si>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</si>
  <si>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</si>
  <si>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</si>
  <si>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</si>
  <si>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</si>
  <si>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</si>
  <si>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</si>
  <si>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</si>
  <si>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</si>
  <si>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</si>
  <si>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</si>
  <si>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</si>
  <si>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</si>
  <si>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</si>
  <si>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</si>
  <si>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</si>
  <si>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</si>
  <si>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</si>
  <si>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</si>
  <si>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</si>
  <si>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</si>
  <si>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</si>
  <si>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</si>
  <si>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</si>
  <si>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</si>
  <si>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</si>
  <si>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</si>
  <si>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</si>
  <si>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</si>
  <si>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</si>
  <si>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</si>
  <si>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</si>
  <si>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</si>
  <si>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</si>
  <si>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</si>
  <si>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</si>
  <si>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</si>
  <si>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</si>
  <si>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</si>
  <si>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</si>
  <si>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</si>
  <si>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</si>
  <si>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</si>
  <si>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</si>
  <si>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</si>
  <si>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</si>
  <si>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</si>
  <si>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</si>
  <si>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</si>
  <si>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</si>
  <si>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</si>
  <si>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</si>
  <si>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</si>
  <si>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</si>
  <si>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</si>
  <si>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</si>
  <si>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</si>
  <si>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</si>
  <si>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</si>
  <si>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</si>
  <si>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</si>
  <si>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</si>
  <si>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</si>
  <si>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</si>
  <si>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</si>
  <si>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</si>
  <si>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</si>
  <si>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</si>
  <si>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</si>
  <si>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</si>
  <si>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</si>
  <si>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</si>
  <si>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</si>
  <si>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</si>
  <si>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</si>
  <si>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</si>
  <si>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</si>
  <si>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</si>
  <si>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</si>
  <si>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</si>
  <si>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</si>
  <si>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</si>
  <si>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</si>
  <si>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</si>
  <si>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</si>
  <si>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</si>
  <si>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</si>
  <si>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</si>
  <si>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</si>
  <si>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</si>
  <si>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</si>
  <si>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</si>
  <si>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</si>
  <si>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</si>
  <si>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</si>
  <si>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</si>
  <si>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</si>
  <si>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</si>
  <si>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</si>
  <si>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</si>
  <si>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</si>
  <si>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</si>
  <si>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</si>
  <si>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</si>
  <si>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</si>
  <si>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</si>
  <si>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</si>
  <si>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</si>
  <si>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</si>
  <si>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</si>
  <si>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</si>
  <si>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</si>
  <si>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</si>
  <si>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</si>
  <si>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</si>
  <si>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</si>
  <si>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</si>
  <si>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</si>
  <si>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</si>
  <si>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</si>
  <si>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</si>
  <si>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</si>
  <si>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</si>
  <si>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</si>
  <si>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</si>
  <si>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</si>
  <si>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</si>
  <si>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</si>
  <si>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</si>
  <si>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</si>
  <si>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</si>
  <si>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</si>
  <si>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</si>
  <si>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</si>
  <si>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</si>
  <si>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</si>
  <si>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</si>
  <si>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</si>
  <si>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</si>
  <si>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</si>
  <si>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</si>
  <si>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</si>
  <si>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</si>
  <si>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</si>
  <si>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</si>
  <si>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</si>
  <si>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</si>
  <si>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</si>
  <si>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</si>
  <si>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</si>
  <si>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</si>
  <si>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</si>
  <si>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</si>
  <si>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</si>
  <si>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</si>
  <si>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</si>
  <si>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</si>
  <si>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</si>
  <si>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</si>
  <si>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</si>
  <si>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</si>
  <si>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</si>
  <si>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</si>
  <si>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</si>
  <si>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</si>
  <si>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</si>
  <si>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</si>
  <si>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</si>
  <si>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</si>
  <si>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</si>
  <si>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</si>
  <si>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</si>
  <si>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</si>
  <si>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</si>
  <si>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</si>
  <si>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</si>
  <si>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</si>
  <si>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</si>
  <si>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</si>
  <si>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</si>
  <si>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</si>
  <si>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</si>
  <si>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</si>
  <si>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</si>
  <si>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</si>
  <si>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</si>
  <si>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</si>
  <si>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</si>
  <si>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</si>
  <si>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</si>
  <si>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</si>
  <si>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</si>
  <si>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</si>
  <si>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</si>
  <si>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</si>
  <si>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</si>
  <si>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</si>
  <si>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</si>
  <si>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</si>
  <si>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</si>
  <si>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</si>
  <si>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</si>
  <si>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</si>
  <si>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</si>
  <si>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</si>
  <si>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</si>
  <si>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</si>
  <si>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</si>
  <si>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</si>
  <si>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</si>
  <si>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</si>
  <si>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</si>
  <si>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</si>
  <si>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</si>
  <si>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</si>
  <si>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</si>
  <si>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</si>
  <si>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</si>
  <si>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</si>
  <si>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</si>
  <si>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</si>
  <si>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</si>
  <si>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</si>
  <si>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</si>
  <si>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</si>
  <si>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</si>
  <si>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</si>
  <si>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</si>
  <si>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</si>
  <si>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</si>
  <si>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</si>
  <si>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</si>
  <si>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</si>
  <si>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</si>
  <si>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</si>
  <si>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</si>
  <si>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</si>
  <si>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</si>
  <si>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</si>
  <si>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</si>
  <si>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</si>
  <si>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</si>
  <si>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</si>
  <si>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</si>
  <si>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</si>
  <si>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</si>
  <si>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</si>
  <si>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</si>
  <si>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</si>
  <si>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</si>
  <si>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</si>
  <si>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</si>
  <si>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</si>
  <si>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</si>
  <si>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</si>
  <si>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</si>
  <si>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</si>
  <si>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</si>
  <si>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</si>
  <si>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</si>
  <si>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</si>
  <si>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</si>
  <si>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</si>
  <si>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</si>
  <si>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</si>
  <si>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</si>
  <si>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</si>
  <si>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</si>
  <si>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</si>
  <si>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</si>
  <si>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</si>
  <si>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</si>
  <si>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</si>
  <si>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</si>
  <si>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</si>
  <si>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</si>
  <si>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</si>
  <si>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</si>
  <si>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</si>
  <si>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</si>
  <si>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</si>
  <si>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</si>
  <si>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</si>
  <si>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</si>
  <si>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</si>
  <si>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</si>
  <si>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</si>
  <si>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</si>
  <si>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</si>
  <si>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</si>
  <si>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</si>
  <si>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</si>
  <si>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</si>
  <si>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</si>
  <si>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</si>
  <si>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</si>
  <si>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</si>
  <si>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</si>
  <si>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</si>
  <si>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</si>
  <si>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</si>
  <si>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</si>
  <si>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</si>
  <si>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</si>
  <si>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</si>
  <si>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</si>
  <si>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</si>
  <si>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</si>
  <si>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</si>
  <si>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</si>
  <si>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</si>
  <si>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</si>
  <si>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</si>
  <si>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</si>
  <si>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</si>
  <si>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</si>
  <si>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</si>
  <si>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</si>
  <si>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</si>
  <si>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</si>
  <si>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</si>
  <si>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</si>
  <si>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</si>
  <si>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</si>
  <si>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</si>
  <si>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</si>
  <si>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</si>
  <si>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</si>
  <si>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</si>
  <si>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</si>
  <si>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</si>
  <si>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</si>
  <si>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</si>
  <si>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</si>
  <si>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</si>
  <si>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</si>
  <si>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</si>
  <si>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</si>
  <si>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</si>
  <si>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</si>
  <si>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</si>
  <si>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</si>
  <si>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</si>
  <si>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</si>
  <si>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</si>
  <si>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</si>
  <si>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</si>
  <si>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</si>
  <si>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</si>
  <si>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</si>
  <si>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</si>
  <si>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</si>
  <si>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</si>
  <si>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</si>
  <si>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</si>
  <si>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</si>
  <si>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</si>
  <si>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</si>
  <si>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</si>
  <si>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</si>
  <si>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</si>
  <si>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</si>
  <si>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</si>
  <si>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</si>
  <si>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</si>
  <si>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</si>
  <si>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</si>
  <si>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</si>
  <si>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</si>
  <si>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</si>
  <si>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</si>
  <si>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</si>
  <si>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</si>
  <si>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</si>
  <si>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</si>
  <si>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</si>
  <si>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</si>
  <si>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</si>
  <si>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</si>
  <si>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</si>
  <si>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</si>
  <si>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</si>
  <si>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</si>
  <si>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</si>
  <si>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</si>
  <si>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</si>
  <si>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</si>
  <si>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</si>
  <si>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</si>
  <si>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</si>
  <si>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</si>
  <si>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</si>
  <si>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</si>
  <si>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</si>
  <si>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</si>
  <si>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</si>
  <si>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</si>
  <si>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</si>
  <si>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</si>
  <si>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</si>
  <si>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</si>
  <si>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</si>
  <si>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</si>
  <si>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</si>
  <si>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</si>
  <si>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</si>
  <si>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</si>
  <si>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</si>
  <si>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</si>
  <si>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</si>
  <si>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</si>
  <si>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</si>
  <si>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</si>
  <si>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</si>
  <si>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</si>
  <si>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</si>
  <si>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</si>
  <si>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</si>
  <si>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</si>
  <si>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</si>
  <si>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</si>
  <si>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</si>
  <si>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</si>
  <si>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</si>
  <si>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</si>
  <si>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</si>
  <si>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</si>
  <si>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</si>
  <si>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</si>
  <si>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</si>
  <si>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</si>
  <si>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</si>
  <si>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</si>
  <si>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</si>
  <si>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</si>
  <si>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</si>
  <si>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</si>
  <si>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</si>
  <si>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</si>
  <si>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</si>
  <si>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</si>
  <si>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</si>
  <si>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</si>
  <si>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</si>
  <si>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</si>
  <si>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</si>
  <si>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</si>
  <si>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</si>
  <si>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</si>
  <si>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</si>
  <si>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</si>
  <si>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</si>
  <si>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</si>
  <si>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</si>
  <si>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</si>
  <si>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</si>
  <si>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</si>
  <si>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</si>
  <si>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</si>
  <si>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</si>
  <si>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</si>
  <si>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</si>
  <si>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</si>
  <si>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</si>
  <si>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</si>
  <si>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</si>
  <si>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</si>
  <si>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</si>
  <si>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</si>
  <si>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</si>
  <si>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</si>
  <si>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</si>
  <si>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</si>
  <si>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</si>
  <si>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</si>
  <si>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</si>
  <si>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</si>
  <si>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</si>
  <si>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</si>
  <si>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</si>
  <si>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</si>
  <si>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</si>
  <si>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</si>
  <si>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</si>
  <si>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</si>
  <si>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</si>
  <si>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</si>
  <si>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</si>
  <si>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</si>
  <si>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</si>
  <si>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</si>
  <si>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</si>
  <si>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</si>
  <si>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</si>
  <si>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</si>
  <si>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</si>
  <si>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</si>
  <si>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</si>
  <si>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</si>
  <si>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</si>
  <si>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</si>
  <si>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</si>
  <si>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</si>
  <si>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</si>
  <si>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</si>
  <si>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</si>
  <si>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</si>
  <si>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</si>
  <si>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</si>
  <si>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</si>
  <si>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</si>
  <si>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</si>
  <si>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</si>
  <si>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</si>
  <si>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</si>
  <si>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</si>
  <si>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</si>
  <si>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</si>
  <si>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</si>
  <si>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</si>
  <si>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</si>
  <si>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</si>
  <si>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</si>
  <si>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</si>
  <si>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</si>
  <si>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</si>
  <si>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</si>
  <si>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</si>
  <si>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</si>
  <si>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</si>
  <si>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</si>
  <si>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</si>
  <si>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</si>
  <si>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</si>
  <si>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</si>
  <si>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</si>
  <si>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</si>
  <si>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</si>
  <si>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</si>
  <si>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</si>
  <si>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</si>
  <si>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</si>
  <si>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</si>
  <si>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</si>
  <si>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</si>
  <si>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</si>
  <si>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</si>
  <si>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</si>
  <si>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</si>
  <si>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</si>
  <si>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</si>
  <si>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</si>
  <si>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</si>
  <si>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</si>
  <si>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</si>
  <si>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</si>
  <si>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</si>
  <si>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</si>
  <si>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</si>
  <si>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</si>
  <si>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</si>
  <si>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</si>
  <si>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</si>
  <si>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</si>
  <si>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</si>
  <si>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</si>
  <si>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</si>
  <si>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</si>
  <si>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</si>
  <si>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</si>
  <si>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</si>
  <si>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</si>
  <si>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</si>
  <si>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</si>
  <si>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</si>
  <si>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</si>
  <si>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</si>
  <si>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</si>
  <si>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</si>
  <si>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</si>
  <si>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</si>
  <si>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</si>
  <si>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</si>
  <si>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</si>
  <si>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</si>
  <si>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</si>
  <si>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</si>
  <si>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</si>
  <si>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</si>
  <si>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</si>
  <si>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</si>
  <si>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</si>
  <si>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</si>
  <si>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</si>
  <si>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</si>
  <si>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</si>
  <si>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</si>
  <si>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</si>
  <si>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</si>
  <si>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</si>
  <si>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</si>
  <si>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</si>
  <si>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</si>
  <si>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</si>
  <si>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</si>
  <si>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</si>
  <si>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</si>
  <si>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</si>
  <si>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</si>
  <si>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</si>
  <si>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</si>
  <si>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</si>
  <si>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</si>
  <si>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</si>
  <si>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</si>
  <si>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</si>
  <si>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</si>
  <si>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</si>
  <si>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</si>
  <si>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</si>
  <si>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</si>
  <si>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</si>
  <si>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</si>
  <si>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</si>
  <si>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</si>
  <si>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</si>
  <si>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</si>
  <si>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</si>
  <si>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</si>
  <si>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</si>
  <si>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</si>
  <si>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</si>
  <si>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</si>
  <si>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</si>
  <si>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</si>
  <si>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</si>
  <si>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</si>
  <si>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</si>
  <si>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</si>
  <si>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</si>
  <si>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</si>
  <si>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</si>
  <si>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</si>
  <si>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</si>
  <si>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</si>
  <si>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</si>
  <si>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</si>
  <si>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</si>
  <si>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</si>
  <si>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</si>
  <si>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</si>
  <si>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</si>
  <si>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</si>
  <si>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</si>
  <si>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</si>
  <si>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</si>
  <si>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</si>
  <si>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</si>
  <si>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</si>
  <si>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</si>
  <si>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</si>
  <si>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</si>
  <si>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</si>
  <si>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</si>
  <si>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</si>
  <si>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</si>
  <si>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</si>
  <si>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</si>
  <si>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</si>
  <si>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</si>
  <si>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</si>
  <si>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</si>
  <si>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</si>
  <si>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</si>
  <si>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</si>
  <si>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</si>
  <si>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</si>
  <si>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</si>
  <si>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</si>
  <si>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</si>
  <si>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</si>
  <si>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</si>
  <si>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</si>
  <si>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</si>
  <si>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</si>
  <si>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</si>
  <si>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</si>
  <si>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</si>
  <si>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</si>
  <si>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</si>
  <si>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</si>
  <si>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</si>
  <si>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</si>
  <si>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</si>
  <si>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</si>
  <si>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</si>
  <si>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</si>
  <si>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</si>
  <si>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</si>
  <si>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</si>
  <si>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</si>
  <si>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</si>
  <si>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</si>
  <si>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</si>
  <si>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</si>
  <si>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</si>
  <si>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</si>
  <si>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</si>
  <si>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</si>
  <si>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</si>
  <si>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</si>
  <si>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</si>
  <si>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</si>
  <si>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</si>
  <si>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</si>
  <si>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</si>
  <si>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</si>
  <si>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</si>
  <si>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</si>
  <si>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</si>
  <si>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</si>
  <si>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</si>
  <si>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</si>
  <si>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</si>
  <si>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</si>
  <si>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</si>
  <si>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</si>
  <si>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</si>
  <si>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</si>
  <si>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</si>
  <si>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</si>
  <si>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</si>
  <si>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</si>
  <si>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</si>
  <si>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</si>
  <si>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</si>
  <si>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</si>
  <si>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</si>
  <si>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</si>
  <si>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</si>
  <si>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</si>
  <si>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</si>
  <si>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</si>
  <si>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</si>
  <si>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</si>
  <si>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</si>
  <si>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</si>
  <si>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</si>
  <si>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</si>
  <si>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</si>
  <si>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</si>
  <si>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</si>
  <si>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</si>
  <si>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</si>
  <si>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</si>
  <si>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</si>
  <si>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</si>
  <si>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</si>
  <si>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</si>
  <si>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</si>
  <si>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</si>
  <si>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</si>
  <si>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</si>
  <si>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</si>
  <si>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</si>
  <si>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</si>
  <si>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</si>
  <si>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</si>
  <si>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</si>
  <si>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</si>
  <si>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</si>
  <si>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</si>
  <si>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</si>
  <si>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</si>
  <si>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</si>
  <si>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</si>
  <si>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</si>
  <si>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</si>
  <si>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</si>
  <si>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</si>
  <si>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</si>
  <si>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</si>
  <si>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</si>
  <si>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</si>
  <si>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</si>
  <si>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</si>
  <si>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</si>
  <si>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</si>
  <si>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</si>
  <si>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</si>
  <si>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</si>
  <si>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</si>
  <si>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</si>
  <si>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</si>
  <si>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</si>
  <si>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</si>
  <si>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</si>
  <si>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</si>
  <si>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</si>
  <si>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</si>
  <si>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</si>
  <si>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</si>
  <si>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</si>
  <si>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</si>
  <si>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</si>
  <si>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</si>
  <si>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</si>
  <si>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</si>
  <si>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</si>
  <si>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</si>
  <si>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</si>
  <si>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</si>
  <si>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</si>
  <si>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</si>
  <si>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</si>
  <si>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</si>
  <si>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</si>
  <si>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</si>
  <si>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</si>
  <si>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</si>
  <si>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</si>
  <si>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</si>
  <si>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</si>
  <si>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</si>
  <si>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</si>
  <si>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</si>
  <si>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</si>
  <si>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</si>
  <si>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</si>
  <si>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</si>
  <si>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</si>
  <si>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</si>
  <si>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</si>
  <si>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</si>
  <si>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</si>
  <si>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</si>
  <si>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</si>
  <si>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</si>
  <si>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</si>
  <si>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</si>
  <si>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</si>
  <si>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</si>
  <si>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</si>
  <si>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</si>
  <si>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</si>
  <si>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</si>
  <si>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</si>
  <si>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</si>
  <si>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</si>
  <si>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</si>
  <si>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</si>
  <si>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</si>
  <si>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</si>
  <si>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</si>
  <si>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</si>
  <si>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</si>
  <si>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</si>
  <si>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</si>
  <si>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</si>
  <si>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</si>
  <si>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</si>
  <si>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</si>
  <si>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</si>
  <si>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</si>
  <si>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</si>
  <si>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</si>
  <si>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</si>
  <si>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</si>
  <si>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</si>
  <si>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</si>
  <si>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</si>
  <si>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</si>
  <si>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</si>
  <si>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</si>
  <si>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</si>
  <si>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</si>
  <si>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</si>
  <si>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</si>
  <si>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</si>
  <si>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</si>
  <si>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</si>
  <si>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</si>
  <si>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</si>
  <si>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</si>
  <si>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</si>
  <si>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</si>
  <si>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</si>
  <si>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</si>
  <si>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</si>
  <si>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</si>
  <si>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</si>
  <si>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</si>
  <si>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</si>
  <si>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</si>
  <si>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</si>
  <si>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</si>
  <si>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</si>
  <si>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</si>
  <si>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</si>
  <si>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</si>
  <si>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</si>
  <si>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</si>
  <si>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</si>
  <si>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</si>
  <si>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</si>
  <si>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Column Labels</t>
  </si>
  <si>
    <t>Grand Total</t>
  </si>
  <si>
    <t>Row Labels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</si>
  <si>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</si>
  <si>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</si>
  <si>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</si>
  <si>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</si>
  <si>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</si>
  <si>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</si>
  <si>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</si>
  <si>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</si>
  <si>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</si>
  <si>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</si>
  <si>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</si>
  <si>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</si>
  <si>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</si>
  <si>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</si>
  <si>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</si>
  <si>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</si>
  <si>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</si>
  <si>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</si>
  <si>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</si>
  <si>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</si>
  <si>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</si>
  <si>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</si>
  <si>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</si>
  <si>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</si>
  <si>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</si>
  <si>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</si>
  <si>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</si>
  <si>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</si>
  <si>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</si>
  <si>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</si>
  <si>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30000 to 34999</t>
  </si>
  <si>
    <t>35000 to 39999</t>
  </si>
  <si>
    <t>40000 to 44999</t>
  </si>
  <si>
    <t>45000 to 49999</t>
  </si>
  <si>
    <t>Greater than or equal to 50000</t>
  </si>
  <si>
    <t>25000 to 29999</t>
  </si>
  <si>
    <t>Mean</t>
  </si>
  <si>
    <t>Successful Campaigns</t>
  </si>
  <si>
    <t>Variance</t>
  </si>
  <si>
    <t>Standard Deviation</t>
  </si>
  <si>
    <t>Failed Campaigns</t>
  </si>
  <si>
    <t>Median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</si>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</sst>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9" fontId="0" fillId="0" borderId="0" xfId="0" applyNumberFormat="1"/>
    <xf numFmtId="2" fontId="16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18" fillId="0" borderId="0" xfId="0" applyFont="1"/>
    <xf numFmtId="1" fontId="0" fillId="0" borderId="0" xfId="0" applyNumberFormat="1"/>
    <xf numFmtId="1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E3361D"/>
      <color rgb="FF910B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Parent 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A-0E4F-A7D9-236B5E862E4A}"/>
            </c:ext>
          </c:extLst>
        </c:ser>
        <c:ser>
          <c:idx val="1"/>
          <c:order val="1"/>
          <c:tx>
            <c:strRef>
              <c:f>'Outcome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B3A-0E4F-A7D9-236B5E862E4A}"/>
            </c:ext>
          </c:extLst>
        </c:ser>
        <c:ser>
          <c:idx val="2"/>
          <c:order val="2"/>
          <c:tx>
            <c:strRef>
              <c:f>'Outcome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B3A-0E4F-A7D9-236B5E862E4A}"/>
            </c:ext>
          </c:extLst>
        </c:ser>
        <c:ser>
          <c:idx val="3"/>
          <c:order val="3"/>
          <c:tx>
            <c:strRef>
              <c:f>'Outcome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B3A-0E4F-A7D9-236B5E862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2188624"/>
        <c:axId val="2073541151"/>
      </c:barChart>
      <c:catAx>
        <c:axId val="90218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541151"/>
        <c:crosses val="autoZero"/>
        <c:auto val="1"/>
        <c:lblAlgn val="ctr"/>
        <c:lblOffset val="100"/>
        <c:noMultiLvlLbl val="0"/>
      </c:catAx>
      <c:valAx>
        <c:axId val="207354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18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Sub-Category!PivotTable3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6-E542-ADBD-4CA5DF96BB27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C6-E542-ADBD-4CA5DF96BB27}"/>
            </c:ext>
          </c:extLst>
        </c:ser>
        <c:ser>
          <c:idx val="2"/>
          <c:order val="2"/>
          <c:tx>
            <c:strRef>
              <c:f>'Outcome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C6-E542-ADBD-4CA5DF96BB27}"/>
            </c:ext>
          </c:extLst>
        </c:ser>
        <c:ser>
          <c:idx val="3"/>
          <c:order val="3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C6-E542-ADBD-4CA5DF96B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8558447"/>
        <c:axId val="1883707807"/>
      </c:barChart>
      <c:catAx>
        <c:axId val="77855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707807"/>
        <c:crosses val="autoZero"/>
        <c:auto val="1"/>
        <c:lblAlgn val="ctr"/>
        <c:lblOffset val="100"/>
        <c:noMultiLvlLbl val="0"/>
      </c:catAx>
      <c:valAx>
        <c:axId val="188370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Month!PivotTable4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69-9341-9895-85055A09B23E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69-9341-9895-85055A09B23E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69-9341-9895-85055A09B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184512"/>
        <c:axId val="588743472"/>
      </c:lineChart>
      <c:catAx>
        <c:axId val="58618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743472"/>
        <c:crosses val="autoZero"/>
        <c:auto val="1"/>
        <c:lblAlgn val="ctr"/>
        <c:lblOffset val="100"/>
        <c:noMultiLvlLbl val="0"/>
      </c:catAx>
      <c:valAx>
        <c:axId val="58874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18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layout>
        <c:manualLayout>
          <c:xMode val="edge"/>
          <c:yMode val="edge"/>
          <c:x val="0.3900485564304462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'Outcomes by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B3-1A44-90F2-A02D2300ACD1}"/>
            </c:ext>
          </c:extLst>
        </c:ser>
        <c:ser>
          <c:idx val="5"/>
          <c:order val="1"/>
          <c:tx>
            <c:strRef>
              <c:f>'Outcomes by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B3-1A44-90F2-A02D2300ACD1}"/>
            </c:ext>
          </c:extLst>
        </c:ser>
        <c:ser>
          <c:idx val="6"/>
          <c:order val="2"/>
          <c:tx>
            <c:strRef>
              <c:f>'Outcomes by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B3-1A44-90F2-A02D2300A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474800"/>
        <c:axId val="159682032"/>
      </c:lineChart>
      <c:catAx>
        <c:axId val="62547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82032"/>
        <c:crosses val="autoZero"/>
        <c:auto val="1"/>
        <c:lblAlgn val="ctr"/>
        <c:lblOffset val="100"/>
        <c:noMultiLvlLbl val="0"/>
      </c:catAx>
      <c:valAx>
        <c:axId val="15968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7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177800</xdr:rowOff>
    </xdr:from>
    <xdr:to>
      <xdr:col>14</xdr:col>
      <xdr:colOff>609600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78C3FE-2E2D-F526-BDA1-8AC81EF72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800100</xdr:colOff>
      <xdr:row>1</xdr:row>
      <xdr:rowOff>177800</xdr:rowOff>
    </xdr:from>
    <xdr:to>
      <xdr:col>12</xdr:col>
      <xdr:colOff>635000</xdr:colOff>
      <xdr:row>20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BCED51-6FF0-03BF-F9EF-8CE7E6CC6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3</xdr:row>
      <xdr:rowOff>107950</xdr:rowOff>
    </xdr:from>
    <xdr:to>
      <xdr:col>11</xdr:col>
      <xdr:colOff>463550</xdr:colOff>
      <xdr:row>17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E77103-D52A-D70C-3713-9918B84CC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15</xdr:row>
      <xdr:rowOff>19050</xdr:rowOff>
    </xdr:from>
    <xdr:to>
      <xdr:col>7</xdr:col>
      <xdr:colOff>38100</xdr:colOff>
      <xdr:row>32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28B98E-A5C6-4E11-2331-4C08F14DC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hi Subramanian" refreshedDate="44960.486038773146" createdVersion="8" refreshedVersion="8" minRefreshableVersion="3" recordCount="1001" xr:uid="{30A7EC5A-8B0A-E44C-913A-61F62E5E6383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 count="965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  <m/>
      </sharedItems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0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02127.5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 pivotCacheId="134608435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hi Subramanian" refreshedDate="44961.592170370372" createdVersion="8" refreshedVersion="8" minRefreshableVersion="3" recordCount="1001" xr:uid="{38A6B561-21A5-0A46-94E6-D261B71C5E79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0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02127.5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x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x v="1"/>
    <x v="1"/>
    <n v="158"/>
    <x v="1"/>
    <s v="USD"/>
    <n v="1408424400"/>
    <n v="1408597200"/>
    <b v="0"/>
    <b v="1"/>
    <s v="music/rock"/>
    <n v="10.4"/>
    <n v="7359"/>
    <x v="1"/>
    <x v="1"/>
  </r>
  <r>
    <n v="2"/>
    <s v="Melton, Robinson and Fritz"/>
    <s v="Function-based leadingedge pricing structure"/>
    <n v="108400"/>
    <x v="2"/>
    <x v="1"/>
    <n v="1425"/>
    <x v="2"/>
    <s v="AUD"/>
    <n v="1384668000"/>
    <n v="1384840800"/>
    <b v="0"/>
    <b v="0"/>
    <s v="technology/web"/>
    <n v="1.3147878228782288"/>
    <n v="71974"/>
    <x v="2"/>
    <x v="2"/>
  </r>
  <r>
    <n v="3"/>
    <s v="Mcdonald, Gonzalez and Ross"/>
    <s v="Vision-oriented fresh-thinking conglomeration"/>
    <n v="4200"/>
    <x v="3"/>
    <x v="0"/>
    <n v="24"/>
    <x v="1"/>
    <s v="USD"/>
    <n v="1565499600"/>
    <n v="1568955600"/>
    <b v="0"/>
    <b v="0"/>
    <s v="music/rock"/>
    <n v="0.58976190476190471"/>
    <n v="1250.5"/>
    <x v="1"/>
    <x v="1"/>
  </r>
  <r>
    <n v="4"/>
    <s v="Larson-Little"/>
    <s v="Proactive foreground core"/>
    <n v="7600"/>
    <x v="4"/>
    <x v="0"/>
    <n v="53"/>
    <x v="1"/>
    <s v="USD"/>
    <n v="1547964000"/>
    <n v="1548309600"/>
    <b v="0"/>
    <b v="0"/>
    <s v="theater/plays"/>
    <n v="0.69276315789473686"/>
    <n v="2659"/>
    <x v="3"/>
    <x v="3"/>
  </r>
  <r>
    <n v="5"/>
    <s v="Harris Group"/>
    <s v="Open-source optimizing database"/>
    <n v="7600"/>
    <x v="5"/>
    <x v="1"/>
    <n v="174"/>
    <x v="3"/>
    <s v="DKK"/>
    <n v="1346130000"/>
    <n v="1347080400"/>
    <b v="0"/>
    <b v="0"/>
    <s v="theater/plays"/>
    <n v="1.7361842105263159"/>
    <n v="6684.5"/>
    <x v="3"/>
    <x v="3"/>
  </r>
  <r>
    <n v="6"/>
    <s v="Ortiz, Coleman and Mitchell"/>
    <s v="Operative upward-trending algorithm"/>
    <n v="5200"/>
    <x v="6"/>
    <x v="0"/>
    <n v="18"/>
    <x v="4"/>
    <s v="GBP"/>
    <n v="1505278800"/>
    <n v="1505365200"/>
    <b v="0"/>
    <b v="0"/>
    <s v="film &amp; video/documentary"/>
    <n v="0.20961538461538462"/>
    <n v="554"/>
    <x v="4"/>
    <x v="4"/>
  </r>
  <r>
    <n v="7"/>
    <s v="Carter-Guzman"/>
    <s v="Centralized cohesive challenge"/>
    <n v="4500"/>
    <x v="7"/>
    <x v="1"/>
    <n v="227"/>
    <x v="3"/>
    <s v="DKK"/>
    <n v="1439442000"/>
    <n v="1439614800"/>
    <b v="0"/>
    <b v="0"/>
    <s v="theater/plays"/>
    <n v="3.2757777777777779"/>
    <n v="7484"/>
    <x v="3"/>
    <x v="3"/>
  </r>
  <r>
    <n v="8"/>
    <s v="Nunez-Richards"/>
    <s v="Exclusive attitude-oriented intranet"/>
    <n v="110100"/>
    <x v="8"/>
    <x v="2"/>
    <n v="708"/>
    <x v="3"/>
    <s v="DKK"/>
    <n v="1281330000"/>
    <n v="1281502800"/>
    <b v="0"/>
    <b v="0"/>
    <s v="theater/plays"/>
    <n v="0.19932788374205268"/>
    <n v="11327"/>
    <x v="3"/>
    <x v="3"/>
  </r>
  <r>
    <n v="9"/>
    <s v="Rangel, Holt and Jones"/>
    <s v="Open-source fresh-thinking model"/>
    <n v="6200"/>
    <x v="9"/>
    <x v="0"/>
    <n v="44"/>
    <x v="1"/>
    <s v="USD"/>
    <n v="1379566800"/>
    <n v="1383804000"/>
    <b v="0"/>
    <b v="0"/>
    <s v="music/electric music"/>
    <n v="0.51741935483870971"/>
    <n v="1626"/>
    <x v="1"/>
    <x v="5"/>
  </r>
  <r>
    <n v="10"/>
    <s v="Green Ltd"/>
    <s v="Monitored empowering installation"/>
    <n v="5200"/>
    <x v="10"/>
    <x v="1"/>
    <n v="220"/>
    <x v="1"/>
    <s v="USD"/>
    <n v="1281762000"/>
    <n v="1285909200"/>
    <b v="0"/>
    <b v="0"/>
    <s v="film &amp; video/drama"/>
    <n v="2.6611538461538462"/>
    <n v="7029"/>
    <x v="4"/>
    <x v="6"/>
  </r>
  <r>
    <n v="11"/>
    <s v="Perez, Johnson and Gardner"/>
    <s v="Grass-roots zero administration system engine"/>
    <n v="6300"/>
    <x v="11"/>
    <x v="0"/>
    <n v="27"/>
    <x v="1"/>
    <s v="USD"/>
    <n v="1285045200"/>
    <n v="1285563600"/>
    <b v="0"/>
    <b v="1"/>
    <s v="theater/plays"/>
    <n v="0.48095238095238096"/>
    <n v="1528.5"/>
    <x v="3"/>
    <x v="3"/>
  </r>
  <r>
    <n v="12"/>
    <s v="Kim Ltd"/>
    <s v="Assimilated hybrid intranet"/>
    <n v="6300"/>
    <x v="12"/>
    <x v="0"/>
    <n v="55"/>
    <x v="1"/>
    <s v="USD"/>
    <n v="1571720400"/>
    <n v="1572411600"/>
    <b v="0"/>
    <b v="0"/>
    <s v="film &amp; video/drama"/>
    <n v="0.89349206349206345"/>
    <n v="2842"/>
    <x v="4"/>
    <x v="6"/>
  </r>
  <r>
    <n v="13"/>
    <s v="Walker, Taylor and Coleman"/>
    <s v="Multi-tiered directional open architecture"/>
    <n v="4200"/>
    <x v="13"/>
    <x v="1"/>
    <n v="98"/>
    <x v="1"/>
    <s v="USD"/>
    <n v="1465621200"/>
    <n v="1466658000"/>
    <b v="0"/>
    <b v="0"/>
    <s v="music/indie rock"/>
    <n v="2.4511904761904764"/>
    <n v="5196.5"/>
    <x v="1"/>
    <x v="7"/>
  </r>
  <r>
    <n v="14"/>
    <s v="Rodriguez, Rose and Stewart"/>
    <s v="Cloned directional synergy"/>
    <n v="28200"/>
    <x v="14"/>
    <x v="0"/>
    <n v="200"/>
    <x v="1"/>
    <s v="USD"/>
    <n v="1331013600"/>
    <n v="1333342800"/>
    <b v="0"/>
    <b v="0"/>
    <s v="music/indie rock"/>
    <n v="0.66769503546099296"/>
    <n v="9514.5"/>
    <x v="1"/>
    <x v="7"/>
  </r>
  <r>
    <n v="15"/>
    <s v="Wright, Hunt and Rowe"/>
    <s v="Extended eco-centric pricing structure"/>
    <n v="81200"/>
    <x v="15"/>
    <x v="0"/>
    <n v="452"/>
    <x v="1"/>
    <s v="USD"/>
    <n v="1575957600"/>
    <n v="1576303200"/>
    <b v="0"/>
    <b v="0"/>
    <s v="technology/wearables"/>
    <n v="0.47307881773399013"/>
    <n v="19433"/>
    <x v="2"/>
    <x v="8"/>
  </r>
  <r>
    <n v="16"/>
    <s v="Hines Inc"/>
    <s v="Cross-platform systemic adapter"/>
    <n v="1700"/>
    <x v="16"/>
    <x v="1"/>
    <n v="100"/>
    <x v="1"/>
    <s v="USD"/>
    <n v="1390370400"/>
    <n v="1392271200"/>
    <b v="0"/>
    <b v="0"/>
    <s v="publishing/nonfiction"/>
    <n v="6.4947058823529416"/>
    <n v="5570.5"/>
    <x v="5"/>
    <x v="9"/>
  </r>
  <r>
    <n v="17"/>
    <s v="Cochran-Nguyen"/>
    <s v="Seamless 4thgeneration methodology"/>
    <n v="84600"/>
    <x v="17"/>
    <x v="1"/>
    <n v="1249"/>
    <x v="1"/>
    <s v="USD"/>
    <n v="1294812000"/>
    <n v="1294898400"/>
    <b v="0"/>
    <b v="0"/>
    <s v="film &amp; video/animation"/>
    <n v="1.5939125295508274"/>
    <n v="68047"/>
    <x v="4"/>
    <x v="10"/>
  </r>
  <r>
    <n v="18"/>
    <s v="Johnson-Gould"/>
    <s v="Exclusive needs-based adapter"/>
    <n v="9100"/>
    <x v="18"/>
    <x v="3"/>
    <n v="135"/>
    <x v="1"/>
    <s v="USD"/>
    <n v="1536382800"/>
    <n v="1537074000"/>
    <b v="0"/>
    <b v="0"/>
    <s v="theater/plays"/>
    <n v="0.66912087912087914"/>
    <n v="3112"/>
    <x v="3"/>
    <x v="3"/>
  </r>
  <r>
    <n v="19"/>
    <s v="Perez-Hess"/>
    <s v="Down-sized cohesive archive"/>
    <n v="62500"/>
    <x v="19"/>
    <x v="0"/>
    <n v="674"/>
    <x v="1"/>
    <s v="USD"/>
    <n v="1551679200"/>
    <n v="1553490000"/>
    <b v="0"/>
    <b v="1"/>
    <s v="theater/plays"/>
    <n v="0.48529600000000001"/>
    <n v="15502.5"/>
    <x v="3"/>
    <x v="3"/>
  </r>
  <r>
    <n v="20"/>
    <s v="Reeves, Thompson and Richardson"/>
    <s v="Proactive composite alliance"/>
    <n v="131800"/>
    <x v="20"/>
    <x v="1"/>
    <n v="1396"/>
    <x v="1"/>
    <s v="USD"/>
    <n v="1406523600"/>
    <n v="1406523600"/>
    <b v="0"/>
    <b v="0"/>
    <s v="film &amp; video/drama"/>
    <n v="1.1224279210925645"/>
    <n v="74666"/>
    <x v="4"/>
    <x v="6"/>
  </r>
  <r>
    <n v="21"/>
    <s v="Simmons-Reynolds"/>
    <s v="Re-engineered intangible definition"/>
    <n v="94000"/>
    <x v="21"/>
    <x v="0"/>
    <n v="558"/>
    <x v="1"/>
    <s v="USD"/>
    <n v="1313384400"/>
    <n v="1316322000"/>
    <b v="0"/>
    <b v="0"/>
    <s v="theater/plays"/>
    <n v="0.40992553191489361"/>
    <n v="19545.5"/>
    <x v="3"/>
    <x v="3"/>
  </r>
  <r>
    <n v="22"/>
    <s v="Collier Inc"/>
    <s v="Enhanced dynamic definition"/>
    <n v="59100"/>
    <x v="22"/>
    <x v="1"/>
    <n v="890"/>
    <x v="1"/>
    <s v="USD"/>
    <n v="1522731600"/>
    <n v="1524027600"/>
    <b v="0"/>
    <b v="0"/>
    <s v="theater/plays"/>
    <n v="1.2807106598984772"/>
    <n v="38290"/>
    <x v="3"/>
    <x v="3"/>
  </r>
  <r>
    <n v="23"/>
    <s v="Gray-Jenkins"/>
    <s v="Devolved next generation adapter"/>
    <n v="4500"/>
    <x v="23"/>
    <x v="1"/>
    <n v="142"/>
    <x v="4"/>
    <s v="GBP"/>
    <n v="1550124000"/>
    <n v="1554699600"/>
    <b v="0"/>
    <b v="0"/>
    <s v="film &amp; video/documentary"/>
    <n v="3.3204444444444445"/>
    <n v="7542"/>
    <x v="4"/>
    <x v="4"/>
  </r>
  <r>
    <n v="24"/>
    <s v="Scott, Wilson and Martin"/>
    <s v="Cross-platform intermediate frame"/>
    <n v="92400"/>
    <x v="24"/>
    <x v="1"/>
    <n v="2673"/>
    <x v="1"/>
    <s v="USD"/>
    <n v="1403326800"/>
    <n v="1403499600"/>
    <b v="0"/>
    <b v="0"/>
    <s v="technology/wearables"/>
    <n v="1.1283225108225108"/>
    <n v="53465"/>
    <x v="2"/>
    <x v="8"/>
  </r>
  <r>
    <n v="25"/>
    <s v="Caldwell, Velazquez and Wilson"/>
    <s v="Monitored impactful analyzer"/>
    <n v="5500"/>
    <x v="25"/>
    <x v="1"/>
    <n v="163"/>
    <x v="1"/>
    <s v="USD"/>
    <n v="1305694800"/>
    <n v="1307422800"/>
    <b v="0"/>
    <b v="1"/>
    <s v="games/video games"/>
    <n v="2.1643636363636363"/>
    <n v="6033.5"/>
    <x v="6"/>
    <x v="11"/>
  </r>
  <r>
    <n v="26"/>
    <s v="Spencer-Bates"/>
    <s v="Optional responsive customer loyalty"/>
    <n v="107500"/>
    <x v="26"/>
    <x v="3"/>
    <n v="1480"/>
    <x v="1"/>
    <s v="USD"/>
    <n v="1533013200"/>
    <n v="1535346000"/>
    <b v="0"/>
    <b v="0"/>
    <s v="theater/plays"/>
    <n v="0.4819906976744186"/>
    <n v="26647"/>
    <x v="3"/>
    <x v="3"/>
  </r>
  <r>
    <n v="27"/>
    <s v="Best, Carr and Williams"/>
    <s v="Diverse transitional migration"/>
    <n v="2000"/>
    <x v="27"/>
    <x v="0"/>
    <n v="15"/>
    <x v="1"/>
    <s v="USD"/>
    <n v="1443848400"/>
    <n v="1444539600"/>
    <b v="0"/>
    <b v="0"/>
    <s v="music/rock"/>
    <n v="0.79949999999999999"/>
    <n v="807"/>
    <x v="1"/>
    <x v="1"/>
  </r>
  <r>
    <n v="28"/>
    <s v="Campbell, Brown and Powell"/>
    <s v="Synchronized global task-force"/>
    <n v="130800"/>
    <x v="28"/>
    <x v="1"/>
    <n v="2220"/>
    <x v="1"/>
    <s v="USD"/>
    <n v="1265695200"/>
    <n v="1267682400"/>
    <b v="0"/>
    <b v="1"/>
    <s v="theater/plays"/>
    <n v="1.0522553516819573"/>
    <n v="69927.5"/>
    <x v="3"/>
    <x v="3"/>
  </r>
  <r>
    <n v="29"/>
    <s v="Johnson, Parker and Haynes"/>
    <s v="Focused 6thgeneration forecast"/>
    <n v="45900"/>
    <x v="29"/>
    <x v="1"/>
    <n v="1606"/>
    <x v="5"/>
    <s v="CHF"/>
    <n v="1532062800"/>
    <n v="1535518800"/>
    <b v="0"/>
    <b v="0"/>
    <s v="film &amp; video/shorts"/>
    <n v="3.2889978213507627"/>
    <n v="76285.5"/>
    <x v="4"/>
    <x v="12"/>
  </r>
  <r>
    <n v="30"/>
    <s v="Clark-Cooke"/>
    <s v="Down-sized analyzing challenge"/>
    <n v="9000"/>
    <x v="30"/>
    <x v="1"/>
    <n v="129"/>
    <x v="1"/>
    <s v="USD"/>
    <n v="1558674000"/>
    <n v="1559106000"/>
    <b v="0"/>
    <b v="0"/>
    <s v="film &amp; video/animation"/>
    <n v="1.606111111111111"/>
    <n v="7292"/>
    <x v="4"/>
    <x v="10"/>
  </r>
  <r>
    <n v="31"/>
    <s v="Schroeder Ltd"/>
    <s v="Progressive needs-based focus group"/>
    <n v="3500"/>
    <x v="31"/>
    <x v="1"/>
    <n v="226"/>
    <x v="4"/>
    <s v="GBP"/>
    <n v="1451973600"/>
    <n v="1454392800"/>
    <b v="0"/>
    <b v="0"/>
    <s v="games/video games"/>
    <n v="3.1"/>
    <n v="5538"/>
    <x v="6"/>
    <x v="11"/>
  </r>
  <r>
    <n v="32"/>
    <s v="Jackson PLC"/>
    <s v="Ergonomic 6thgeneration success"/>
    <n v="101000"/>
    <x v="32"/>
    <x v="0"/>
    <n v="2307"/>
    <x v="6"/>
    <s v="EUR"/>
    <n v="1515564000"/>
    <n v="1517896800"/>
    <b v="0"/>
    <b v="0"/>
    <s v="film &amp; video/documentary"/>
    <n v="0.86807920792079207"/>
    <n v="44991.5"/>
    <x v="4"/>
    <x v="4"/>
  </r>
  <r>
    <n v="33"/>
    <s v="Blair, Collins and Carter"/>
    <s v="Exclusive interactive approach"/>
    <n v="50200"/>
    <x v="33"/>
    <x v="1"/>
    <n v="5419"/>
    <x v="1"/>
    <s v="USD"/>
    <n v="1412485200"/>
    <n v="1415685600"/>
    <b v="0"/>
    <b v="0"/>
    <s v="theater/plays"/>
    <n v="3.7782071713147412"/>
    <n v="97542.5"/>
    <x v="3"/>
    <x v="3"/>
  </r>
  <r>
    <n v="34"/>
    <s v="Maldonado and Sons"/>
    <s v="Reverse-engineered asynchronous archive"/>
    <n v="9300"/>
    <x v="34"/>
    <x v="1"/>
    <n v="165"/>
    <x v="1"/>
    <s v="USD"/>
    <n v="1490245200"/>
    <n v="1490677200"/>
    <b v="0"/>
    <b v="0"/>
    <s v="film &amp; video/documentary"/>
    <n v="1.5080645161290323"/>
    <n v="7095"/>
    <x v="4"/>
    <x v="4"/>
  </r>
  <r>
    <n v="35"/>
    <s v="Mitchell and Sons"/>
    <s v="Synergized intangible challenge"/>
    <n v="125500"/>
    <x v="35"/>
    <x v="1"/>
    <n v="1965"/>
    <x v="3"/>
    <s v="DKK"/>
    <n v="1547877600"/>
    <n v="1551506400"/>
    <b v="0"/>
    <b v="1"/>
    <s v="film &amp; video/drama"/>
    <n v="1.5030119521912351"/>
    <n v="95296.5"/>
    <x v="4"/>
    <x v="6"/>
  </r>
  <r>
    <n v="36"/>
    <s v="Jackson-Lewis"/>
    <s v="Monitored multi-state encryption"/>
    <n v="700"/>
    <x v="36"/>
    <x v="1"/>
    <n v="16"/>
    <x v="1"/>
    <s v="USD"/>
    <n v="1298700000"/>
    <n v="1300856400"/>
    <b v="0"/>
    <b v="0"/>
    <s v="theater/plays"/>
    <n v="1.572857142857143"/>
    <n v="558.5"/>
    <x v="3"/>
    <x v="3"/>
  </r>
  <r>
    <n v="37"/>
    <s v="Black, Armstrong and Anderson"/>
    <s v="Profound attitude-oriented functionalities"/>
    <n v="8100"/>
    <x v="37"/>
    <x v="1"/>
    <n v="107"/>
    <x v="1"/>
    <s v="USD"/>
    <n v="1570338000"/>
    <n v="1573192800"/>
    <b v="0"/>
    <b v="1"/>
    <s v="publishing/fiction"/>
    <n v="1.3998765432098765"/>
    <n v="5723"/>
    <x v="5"/>
    <x v="13"/>
  </r>
  <r>
    <n v="38"/>
    <s v="Maldonado-Gonzalez"/>
    <s v="Digitized client-driven database"/>
    <n v="3100"/>
    <x v="38"/>
    <x v="1"/>
    <n v="134"/>
    <x v="1"/>
    <s v="USD"/>
    <n v="1287378000"/>
    <n v="1287810000"/>
    <b v="0"/>
    <b v="0"/>
    <s v="photography/photography books"/>
    <n v="3.2532258064516131"/>
    <n v="5109.5"/>
    <x v="7"/>
    <x v="14"/>
  </r>
  <r>
    <n v="39"/>
    <s v="Kim-Rice"/>
    <s v="Organized bi-directional function"/>
    <n v="9900"/>
    <x v="39"/>
    <x v="0"/>
    <n v="88"/>
    <x v="3"/>
    <s v="DKK"/>
    <n v="1361772000"/>
    <n v="1362978000"/>
    <b v="0"/>
    <b v="0"/>
    <s v="theater/plays"/>
    <n v="0.50777777777777777"/>
    <n v="2557.5"/>
    <x v="3"/>
    <x v="3"/>
  </r>
  <r>
    <n v="40"/>
    <s v="Garcia, Garcia and Lopez"/>
    <s v="Reduced stable middleware"/>
    <n v="8800"/>
    <x v="40"/>
    <x v="1"/>
    <n v="198"/>
    <x v="1"/>
    <s v="USD"/>
    <n v="1275714000"/>
    <n v="1277355600"/>
    <b v="0"/>
    <b v="1"/>
    <s v="technology/wearables"/>
    <n v="1.6906818181818182"/>
    <n v="7538"/>
    <x v="2"/>
    <x v="8"/>
  </r>
  <r>
    <n v="41"/>
    <s v="Watts Group"/>
    <s v="Universal 5thgeneration neural-net"/>
    <n v="5600"/>
    <x v="41"/>
    <x v="1"/>
    <n v="111"/>
    <x v="6"/>
    <s v="EUR"/>
    <n v="1346734800"/>
    <n v="1348981200"/>
    <b v="0"/>
    <b v="1"/>
    <s v="music/rock"/>
    <n v="2.1292857142857144"/>
    <n v="6017.5"/>
    <x v="1"/>
    <x v="1"/>
  </r>
  <r>
    <n v="42"/>
    <s v="Werner-Bryant"/>
    <s v="Virtual uniform frame"/>
    <n v="1800"/>
    <x v="42"/>
    <x v="1"/>
    <n v="222"/>
    <x v="1"/>
    <s v="USD"/>
    <n v="1309755600"/>
    <n v="1310533200"/>
    <b v="0"/>
    <b v="0"/>
    <s v="food/food trucks"/>
    <n v="4.4394444444444447"/>
    <n v="4106.5"/>
    <x v="0"/>
    <x v="0"/>
  </r>
  <r>
    <n v="43"/>
    <s v="Schmitt-Mendoza"/>
    <s v="Profound explicit paradigm"/>
    <n v="90200"/>
    <x v="43"/>
    <x v="1"/>
    <n v="6212"/>
    <x v="1"/>
    <s v="USD"/>
    <n v="1406178000"/>
    <n v="1407560400"/>
    <b v="0"/>
    <b v="0"/>
    <s v="publishing/radio &amp; podcasts"/>
    <n v="1.859390243902439"/>
    <n v="86964.5"/>
    <x v="5"/>
    <x v="15"/>
  </r>
  <r>
    <n v="44"/>
    <s v="Reid-Mccullough"/>
    <s v="Visionary real-time groupware"/>
    <n v="1600"/>
    <x v="44"/>
    <x v="1"/>
    <n v="98"/>
    <x v="3"/>
    <s v="DKK"/>
    <n v="1552798800"/>
    <n v="1552885200"/>
    <b v="0"/>
    <b v="0"/>
    <s v="publishing/fiction"/>
    <n v="6.5881249999999998"/>
    <n v="5319.5"/>
    <x v="5"/>
    <x v="13"/>
  </r>
  <r>
    <n v="45"/>
    <s v="Woods-Clark"/>
    <s v="Networked tertiary Graphical User Interface"/>
    <n v="9500"/>
    <x v="45"/>
    <x v="0"/>
    <n v="48"/>
    <x v="1"/>
    <s v="USD"/>
    <n v="1478062800"/>
    <n v="1479362400"/>
    <b v="0"/>
    <b v="1"/>
    <s v="theater/plays"/>
    <n v="0.4768421052631579"/>
    <n v="2289"/>
    <x v="3"/>
    <x v="3"/>
  </r>
  <r>
    <n v="46"/>
    <s v="Vaughn, Hunt and Caldwell"/>
    <s v="Virtual grid-enabled task-force"/>
    <n v="3700"/>
    <x v="46"/>
    <x v="1"/>
    <n v="92"/>
    <x v="1"/>
    <s v="USD"/>
    <n v="1278565200"/>
    <n v="1280552400"/>
    <b v="0"/>
    <b v="0"/>
    <s v="music/rock"/>
    <n v="1.1478378378378378"/>
    <n v="2169.5"/>
    <x v="1"/>
    <x v="1"/>
  </r>
  <r>
    <n v="47"/>
    <s v="Bennett and Sons"/>
    <s v="Function-based multi-state software"/>
    <n v="1500"/>
    <x v="47"/>
    <x v="1"/>
    <n v="149"/>
    <x v="1"/>
    <s v="USD"/>
    <n v="1396069200"/>
    <n v="1398661200"/>
    <b v="0"/>
    <b v="0"/>
    <s v="theater/plays"/>
    <n v="4.7526666666666664"/>
    <n v="3639"/>
    <x v="3"/>
    <x v="3"/>
  </r>
  <r>
    <n v="48"/>
    <s v="Lamb Inc"/>
    <s v="Optimized leadingedge concept"/>
    <n v="33300"/>
    <x v="48"/>
    <x v="1"/>
    <n v="2431"/>
    <x v="1"/>
    <s v="USD"/>
    <n v="1435208400"/>
    <n v="1436245200"/>
    <b v="0"/>
    <b v="0"/>
    <s v="theater/plays"/>
    <n v="3.86972972972973"/>
    <n v="65646.5"/>
    <x v="3"/>
    <x v="3"/>
  </r>
  <r>
    <n v="49"/>
    <s v="Casey-Kelly"/>
    <s v="Sharable holistic interface"/>
    <n v="7200"/>
    <x v="49"/>
    <x v="1"/>
    <n v="303"/>
    <x v="1"/>
    <s v="USD"/>
    <n v="1571547600"/>
    <n v="1575439200"/>
    <b v="0"/>
    <b v="0"/>
    <s v="music/rock"/>
    <n v="1.89625"/>
    <n v="6978"/>
    <x v="1"/>
    <x v="1"/>
  </r>
  <r>
    <n v="50"/>
    <s v="Jones, Taylor and Moore"/>
    <s v="Down-sized system-worthy secured line"/>
    <n v="100"/>
    <x v="50"/>
    <x v="0"/>
    <n v="1"/>
    <x v="6"/>
    <s v="EUR"/>
    <n v="1375333200"/>
    <n v="1377752400"/>
    <b v="0"/>
    <b v="0"/>
    <s v="music/metal"/>
    <n v="0.02"/>
    <n v="1.5"/>
    <x v="1"/>
    <x v="16"/>
  </r>
  <r>
    <n v="51"/>
    <s v="Bradshaw, Gill and Donovan"/>
    <s v="Inverse secondary infrastructure"/>
    <n v="158100"/>
    <x v="51"/>
    <x v="0"/>
    <n v="1467"/>
    <x v="4"/>
    <s v="GBP"/>
    <n v="1332824400"/>
    <n v="1334206800"/>
    <b v="0"/>
    <b v="1"/>
    <s v="technology/wearables"/>
    <n v="0.91867805186590767"/>
    <n v="73355"/>
    <x v="2"/>
    <x v="8"/>
  </r>
  <r>
    <n v="52"/>
    <s v="Hernandez, Rodriguez and Clark"/>
    <s v="Organic foreground leverage"/>
    <n v="7200"/>
    <x v="52"/>
    <x v="0"/>
    <n v="75"/>
    <x v="1"/>
    <s v="USD"/>
    <n v="1284526800"/>
    <n v="1284872400"/>
    <b v="0"/>
    <b v="0"/>
    <s v="theater/plays"/>
    <n v="0.34152777777777776"/>
    <n v="1267"/>
    <x v="3"/>
    <x v="3"/>
  </r>
  <r>
    <n v="53"/>
    <s v="Smith-Jones"/>
    <s v="Reverse-engineered static concept"/>
    <n v="8800"/>
    <x v="53"/>
    <x v="1"/>
    <n v="209"/>
    <x v="1"/>
    <s v="USD"/>
    <n v="1400562000"/>
    <n v="1403931600"/>
    <b v="0"/>
    <b v="0"/>
    <s v="film &amp; video/drama"/>
    <n v="1.4040909090909091"/>
    <n v="6282.5"/>
    <x v="4"/>
    <x v="6"/>
  </r>
  <r>
    <n v="54"/>
    <s v="Roy PLC"/>
    <s v="Multi-channeled neutral customer loyalty"/>
    <n v="6000"/>
    <x v="54"/>
    <x v="0"/>
    <n v="120"/>
    <x v="1"/>
    <s v="USD"/>
    <n v="1520748000"/>
    <n v="1521262800"/>
    <b v="0"/>
    <b v="0"/>
    <s v="technology/wearables"/>
    <n v="0.89866666666666661"/>
    <n v="2756"/>
    <x v="2"/>
    <x v="8"/>
  </r>
  <r>
    <n v="55"/>
    <s v="Wright, Brooks and Villarreal"/>
    <s v="Reverse-engineered bifurcated strategy"/>
    <n v="6600"/>
    <x v="55"/>
    <x v="1"/>
    <n v="131"/>
    <x v="1"/>
    <s v="USD"/>
    <n v="1532926800"/>
    <n v="1533358800"/>
    <b v="0"/>
    <b v="0"/>
    <s v="music/jazz"/>
    <n v="1.7796969696969698"/>
    <n v="5938.5"/>
    <x v="1"/>
    <x v="17"/>
  </r>
  <r>
    <n v="56"/>
    <s v="Flores, Miller and Johnson"/>
    <s v="Horizontal context-sensitive knowledge user"/>
    <n v="8000"/>
    <x v="56"/>
    <x v="1"/>
    <n v="164"/>
    <x v="1"/>
    <s v="USD"/>
    <n v="1420869600"/>
    <n v="1421474400"/>
    <b v="0"/>
    <b v="0"/>
    <s v="technology/wearables"/>
    <n v="1.436625"/>
    <n v="5828.5"/>
    <x v="2"/>
    <x v="8"/>
  </r>
  <r>
    <n v="57"/>
    <s v="Bridges, Freeman and Kim"/>
    <s v="Cross-group multi-state task-force"/>
    <n v="2900"/>
    <x v="57"/>
    <x v="1"/>
    <n v="201"/>
    <x v="1"/>
    <s v="USD"/>
    <n v="1504242000"/>
    <n v="1505278800"/>
    <b v="0"/>
    <b v="0"/>
    <s v="games/video games"/>
    <n v="2.1527586206896552"/>
    <n v="3222"/>
    <x v="6"/>
    <x v="11"/>
  </r>
  <r>
    <n v="58"/>
    <s v="Anderson-Perez"/>
    <s v="Expanded 3rdgeneration strategy"/>
    <n v="2700"/>
    <x v="58"/>
    <x v="1"/>
    <n v="211"/>
    <x v="1"/>
    <s v="USD"/>
    <n v="1442811600"/>
    <n v="1443934800"/>
    <b v="0"/>
    <b v="0"/>
    <s v="theater/plays"/>
    <n v="2.2711111111111113"/>
    <n v="3171.5"/>
    <x v="3"/>
    <x v="3"/>
  </r>
  <r>
    <n v="59"/>
    <s v="Wright, Fox and Marks"/>
    <s v="Assimilated real-time support"/>
    <n v="1400"/>
    <x v="59"/>
    <x v="1"/>
    <n v="128"/>
    <x v="1"/>
    <s v="USD"/>
    <n v="1497243600"/>
    <n v="1498539600"/>
    <b v="0"/>
    <b v="1"/>
    <s v="theater/plays"/>
    <n v="2.7507142857142859"/>
    <n v="1989.5"/>
    <x v="3"/>
    <x v="3"/>
  </r>
  <r>
    <n v="60"/>
    <s v="Crawford-Peters"/>
    <s v="User-centric regional database"/>
    <n v="94200"/>
    <x v="60"/>
    <x v="1"/>
    <n v="1600"/>
    <x v="0"/>
    <s v="CAD"/>
    <n v="1342501200"/>
    <n v="1342760400"/>
    <b v="0"/>
    <b v="0"/>
    <s v="theater/plays"/>
    <n v="1.4437048832271762"/>
    <n v="68798.5"/>
    <x v="3"/>
    <x v="3"/>
  </r>
  <r>
    <n v="61"/>
    <s v="Romero-Hoffman"/>
    <s v="Open-source zero administration complexity"/>
    <n v="199200"/>
    <x v="61"/>
    <x v="0"/>
    <n v="2253"/>
    <x v="0"/>
    <s v="CAD"/>
    <n v="1298268000"/>
    <n v="1301720400"/>
    <b v="0"/>
    <b v="0"/>
    <s v="theater/plays"/>
    <n v="0.92745983935742971"/>
    <n v="93501.5"/>
    <x v="3"/>
    <x v="3"/>
  </r>
  <r>
    <n v="62"/>
    <s v="Sparks-West"/>
    <s v="Organized incremental standardization"/>
    <n v="2000"/>
    <x v="62"/>
    <x v="1"/>
    <n v="249"/>
    <x v="1"/>
    <s v="USD"/>
    <n v="1433480400"/>
    <n v="1433566800"/>
    <b v="0"/>
    <b v="0"/>
    <s v="technology/web"/>
    <n v="7.226"/>
    <n v="7350.5"/>
    <x v="2"/>
    <x v="2"/>
  </r>
  <r>
    <n v="63"/>
    <s v="Baker, Morgan and Brown"/>
    <s v="Assimilated didactic open system"/>
    <n v="4700"/>
    <x v="63"/>
    <x v="0"/>
    <n v="5"/>
    <x v="1"/>
    <s v="USD"/>
    <n v="1493355600"/>
    <n v="1493874000"/>
    <b v="0"/>
    <b v="0"/>
    <s v="theater/plays"/>
    <n v="0.11851063829787234"/>
    <n v="281"/>
    <x v="3"/>
    <x v="3"/>
  </r>
  <r>
    <n v="64"/>
    <s v="Mosley-Gilbert"/>
    <s v="Vision-oriented logistical intranet"/>
    <n v="2800"/>
    <x v="64"/>
    <x v="0"/>
    <n v="38"/>
    <x v="1"/>
    <s v="USD"/>
    <n v="1530507600"/>
    <n v="1531803600"/>
    <b v="0"/>
    <b v="1"/>
    <s v="technology/web"/>
    <n v="0.97642857142857142"/>
    <n v="1386"/>
    <x v="2"/>
    <x v="2"/>
  </r>
  <r>
    <n v="65"/>
    <s v="Berry-Boyer"/>
    <s v="Mandatory incremental projection"/>
    <n v="6100"/>
    <x v="65"/>
    <x v="1"/>
    <n v="236"/>
    <x v="1"/>
    <s v="USD"/>
    <n v="1296108000"/>
    <n v="1296712800"/>
    <b v="0"/>
    <b v="0"/>
    <s v="theater/plays"/>
    <n v="2.3614754098360655"/>
    <n v="7320.5"/>
    <x v="3"/>
    <x v="3"/>
  </r>
  <r>
    <n v="66"/>
    <s v="Sanders-Allen"/>
    <s v="Grass-roots needs-based encryption"/>
    <n v="2900"/>
    <x v="66"/>
    <x v="0"/>
    <n v="12"/>
    <x v="1"/>
    <s v="USD"/>
    <n v="1428469200"/>
    <n v="1428901200"/>
    <b v="0"/>
    <b v="1"/>
    <s v="theater/plays"/>
    <n v="0.45068965517241377"/>
    <n v="659.5"/>
    <x v="3"/>
    <x v="3"/>
  </r>
  <r>
    <n v="67"/>
    <s v="Lopez Inc"/>
    <s v="Team-oriented 6thgeneration middleware"/>
    <n v="72600"/>
    <x v="67"/>
    <x v="1"/>
    <n v="4065"/>
    <x v="4"/>
    <s v="GBP"/>
    <n v="1264399200"/>
    <n v="1264831200"/>
    <b v="0"/>
    <b v="1"/>
    <s v="technology/wearables"/>
    <n v="1.6238567493112948"/>
    <n v="60978.5"/>
    <x v="2"/>
    <x v="8"/>
  </r>
  <r>
    <n v="68"/>
    <s v="Moreno-Turner"/>
    <s v="Inverse multi-tasking installation"/>
    <n v="5700"/>
    <x v="68"/>
    <x v="1"/>
    <n v="246"/>
    <x v="6"/>
    <s v="EUR"/>
    <n v="1501131600"/>
    <n v="1505192400"/>
    <b v="0"/>
    <b v="1"/>
    <s v="theater/plays"/>
    <n v="2.5452631578947367"/>
    <n v="7377"/>
    <x v="3"/>
    <x v="3"/>
  </r>
  <r>
    <n v="69"/>
    <s v="Jones-Watson"/>
    <s v="Switchable disintermediate moderator"/>
    <n v="7900"/>
    <x v="69"/>
    <x v="3"/>
    <n v="17"/>
    <x v="1"/>
    <s v="USD"/>
    <n v="1292738400"/>
    <n v="1295676000"/>
    <b v="0"/>
    <b v="0"/>
    <s v="theater/plays"/>
    <n v="0.24063291139240506"/>
    <n v="959"/>
    <x v="3"/>
    <x v="3"/>
  </r>
  <r>
    <n v="70"/>
    <s v="Barker Inc"/>
    <s v="Re-engineered 24/7 task-force"/>
    <n v="128000"/>
    <x v="70"/>
    <x v="1"/>
    <n v="2475"/>
    <x v="6"/>
    <s v="EUR"/>
    <n v="1288674000"/>
    <n v="1292911200"/>
    <b v="0"/>
    <b v="1"/>
    <s v="theater/plays"/>
    <n v="1.2374140625000001"/>
    <n v="80432"/>
    <x v="3"/>
    <x v="3"/>
  </r>
  <r>
    <n v="71"/>
    <s v="Tate, Bass and House"/>
    <s v="Organic object-oriented budgetary management"/>
    <n v="6000"/>
    <x v="71"/>
    <x v="1"/>
    <n v="76"/>
    <x v="1"/>
    <s v="USD"/>
    <n v="1575093600"/>
    <n v="1575439200"/>
    <b v="0"/>
    <b v="0"/>
    <s v="theater/plays"/>
    <n v="1.0806666666666667"/>
    <n v="3280"/>
    <x v="3"/>
    <x v="3"/>
  </r>
  <r>
    <n v="72"/>
    <s v="Hampton, Lewis and Ray"/>
    <s v="Seamless coherent parallelism"/>
    <n v="600"/>
    <x v="72"/>
    <x v="1"/>
    <n v="54"/>
    <x v="1"/>
    <s v="USD"/>
    <n v="1435726800"/>
    <n v="1438837200"/>
    <b v="0"/>
    <b v="0"/>
    <s v="film &amp; video/animation"/>
    <n v="6.7033333333333331"/>
    <n v="2038"/>
    <x v="4"/>
    <x v="10"/>
  </r>
  <r>
    <n v="73"/>
    <s v="Collins-Goodman"/>
    <s v="Cross-platform even-keeled initiative"/>
    <n v="1400"/>
    <x v="73"/>
    <x v="1"/>
    <n v="88"/>
    <x v="1"/>
    <s v="USD"/>
    <n v="1480226400"/>
    <n v="1480485600"/>
    <b v="0"/>
    <b v="0"/>
    <s v="music/jazz"/>
    <n v="6.609285714285714"/>
    <n v="4670.5"/>
    <x v="1"/>
    <x v="17"/>
  </r>
  <r>
    <n v="74"/>
    <s v="Davis-Michael"/>
    <s v="Progressive tertiary framework"/>
    <n v="3900"/>
    <x v="74"/>
    <x v="1"/>
    <n v="85"/>
    <x v="4"/>
    <s v="GBP"/>
    <n v="1459054800"/>
    <n v="1459141200"/>
    <b v="0"/>
    <b v="0"/>
    <s v="music/metal"/>
    <n v="1.2246153846153847"/>
    <n v="2430.5"/>
    <x v="1"/>
    <x v="16"/>
  </r>
  <r>
    <n v="75"/>
    <s v="White, Torres and Bishop"/>
    <s v="Multi-layered dynamic protocol"/>
    <n v="9700"/>
    <x v="75"/>
    <x v="1"/>
    <n v="170"/>
    <x v="1"/>
    <s v="USD"/>
    <n v="1531630800"/>
    <n v="1532322000"/>
    <b v="0"/>
    <b v="0"/>
    <s v="photography/photography books"/>
    <n v="1.5057731958762886"/>
    <n v="7388"/>
    <x v="7"/>
    <x v="14"/>
  </r>
  <r>
    <n v="76"/>
    <s v="Martin, Conway and Larsen"/>
    <s v="Horizontal next generation function"/>
    <n v="122900"/>
    <x v="76"/>
    <x v="0"/>
    <n v="1684"/>
    <x v="1"/>
    <s v="USD"/>
    <n v="1421992800"/>
    <n v="1426222800"/>
    <b v="1"/>
    <b v="1"/>
    <s v="theater/plays"/>
    <n v="0.78106590724165992"/>
    <n v="48838.5"/>
    <x v="3"/>
    <x v="3"/>
  </r>
  <r>
    <n v="77"/>
    <s v="Acevedo-Huffman"/>
    <s v="Pre-emptive impactful model"/>
    <n v="9500"/>
    <x v="77"/>
    <x v="0"/>
    <n v="56"/>
    <x v="1"/>
    <s v="USD"/>
    <n v="1285563600"/>
    <n v="1286773200"/>
    <b v="0"/>
    <b v="1"/>
    <s v="film &amp; video/animation"/>
    <n v="0.46947368421052632"/>
    <n v="2258"/>
    <x v="4"/>
    <x v="10"/>
  </r>
  <r>
    <n v="78"/>
    <s v="Montgomery, Larson and Spencer"/>
    <s v="User-centric bifurcated knowledge user"/>
    <n v="4500"/>
    <x v="78"/>
    <x v="1"/>
    <n v="330"/>
    <x v="1"/>
    <s v="USD"/>
    <n v="1523854800"/>
    <n v="1523941200"/>
    <b v="0"/>
    <b v="0"/>
    <s v="publishing/translations"/>
    <n v="3.008"/>
    <n v="6933"/>
    <x v="5"/>
    <x v="18"/>
  </r>
  <r>
    <n v="79"/>
    <s v="Soto LLC"/>
    <s v="Triple-buffered reciprocal project"/>
    <n v="57800"/>
    <x v="79"/>
    <x v="0"/>
    <n v="838"/>
    <x v="1"/>
    <s v="USD"/>
    <n v="1529125200"/>
    <n v="1529557200"/>
    <b v="0"/>
    <b v="0"/>
    <s v="theater/plays"/>
    <n v="0.6959861591695502"/>
    <n v="20533"/>
    <x v="3"/>
    <x v="3"/>
  </r>
  <r>
    <n v="80"/>
    <s v="Sutton, Barrett and Tucker"/>
    <s v="Cross-platform needs-based approach"/>
    <n v="1100"/>
    <x v="80"/>
    <x v="1"/>
    <n v="127"/>
    <x v="1"/>
    <s v="USD"/>
    <n v="1503982800"/>
    <n v="1506574800"/>
    <b v="0"/>
    <b v="0"/>
    <s v="games/video games"/>
    <n v="6.374545454545455"/>
    <n v="3569.5"/>
    <x v="6"/>
    <x v="11"/>
  </r>
  <r>
    <n v="81"/>
    <s v="Gomez, Bailey and Flores"/>
    <s v="User-friendly static contingency"/>
    <n v="16800"/>
    <x v="81"/>
    <x v="1"/>
    <n v="411"/>
    <x v="1"/>
    <s v="USD"/>
    <n v="1511416800"/>
    <n v="1513576800"/>
    <b v="0"/>
    <b v="0"/>
    <s v="music/rock"/>
    <n v="2.253392857142857"/>
    <n v="19134"/>
    <x v="1"/>
    <x v="1"/>
  </r>
  <r>
    <n v="82"/>
    <s v="Porter-George"/>
    <s v="Reactive content-based framework"/>
    <n v="1000"/>
    <x v="82"/>
    <x v="1"/>
    <n v="180"/>
    <x v="4"/>
    <s v="GBP"/>
    <n v="1547704800"/>
    <n v="1548309600"/>
    <b v="0"/>
    <b v="1"/>
    <s v="games/video games"/>
    <n v="14.973000000000001"/>
    <n v="7576.5"/>
    <x v="6"/>
    <x v="11"/>
  </r>
  <r>
    <n v="83"/>
    <s v="Fitzgerald PLC"/>
    <s v="Realigned user-facing concept"/>
    <n v="106400"/>
    <x v="83"/>
    <x v="0"/>
    <n v="1000"/>
    <x v="1"/>
    <s v="USD"/>
    <n v="1469682000"/>
    <n v="1471582800"/>
    <b v="0"/>
    <b v="0"/>
    <s v="music/electric music"/>
    <n v="0.37590225563909774"/>
    <n v="20498"/>
    <x v="1"/>
    <x v="5"/>
  </r>
  <r>
    <n v="84"/>
    <s v="Cisneros-Burton"/>
    <s v="Public-key zero tolerance orchestration"/>
    <n v="31400"/>
    <x v="84"/>
    <x v="1"/>
    <n v="374"/>
    <x v="1"/>
    <s v="USD"/>
    <n v="1343451600"/>
    <n v="1344315600"/>
    <b v="0"/>
    <b v="0"/>
    <s v="technology/wearables"/>
    <n v="1.3236942675159236"/>
    <n v="20969"/>
    <x v="2"/>
    <x v="8"/>
  </r>
  <r>
    <n v="85"/>
    <s v="Hill, Lawson and Wilkinson"/>
    <s v="Multi-tiered eco-centric architecture"/>
    <n v="4900"/>
    <x v="85"/>
    <x v="1"/>
    <n v="71"/>
    <x v="2"/>
    <s v="AUD"/>
    <n v="1315717200"/>
    <n v="1316408400"/>
    <b v="0"/>
    <b v="0"/>
    <s v="music/indie rock"/>
    <n v="1.3122448979591836"/>
    <n v="3250.5"/>
    <x v="1"/>
    <x v="7"/>
  </r>
  <r>
    <n v="86"/>
    <s v="Davis-Smith"/>
    <s v="Organic motivating firmware"/>
    <n v="7400"/>
    <x v="86"/>
    <x v="1"/>
    <n v="203"/>
    <x v="1"/>
    <s v="USD"/>
    <n v="1430715600"/>
    <n v="1431838800"/>
    <b v="1"/>
    <b v="0"/>
    <s v="theater/plays"/>
    <n v="1.6763513513513513"/>
    <n v="6304"/>
    <x v="3"/>
    <x v="3"/>
  </r>
  <r>
    <n v="87"/>
    <s v="Farrell and Sons"/>
    <s v="Synergized 4thgeneration conglomeration"/>
    <n v="198500"/>
    <x v="87"/>
    <x v="0"/>
    <n v="1482"/>
    <x v="2"/>
    <s v="AUD"/>
    <n v="1299564000"/>
    <n v="1300510800"/>
    <b v="0"/>
    <b v="1"/>
    <s v="music/rock"/>
    <n v="0.6198488664987406"/>
    <n v="62261"/>
    <x v="1"/>
    <x v="1"/>
  </r>
  <r>
    <n v="88"/>
    <s v="Clark Group"/>
    <s v="Grass-roots fault-tolerant policy"/>
    <n v="4800"/>
    <x v="88"/>
    <x v="1"/>
    <n v="113"/>
    <x v="1"/>
    <s v="USD"/>
    <n v="1429160400"/>
    <n v="1431061200"/>
    <b v="0"/>
    <b v="0"/>
    <s v="publishing/translations"/>
    <n v="2.6074999999999999"/>
    <n v="6314.5"/>
    <x v="5"/>
    <x v="18"/>
  </r>
  <r>
    <n v="89"/>
    <s v="White, Singleton and Zimmerman"/>
    <s v="Monitored scalable knowledgebase"/>
    <n v="3400"/>
    <x v="89"/>
    <x v="1"/>
    <n v="96"/>
    <x v="1"/>
    <s v="USD"/>
    <n v="1271307600"/>
    <n v="1271480400"/>
    <b v="0"/>
    <b v="0"/>
    <s v="theater/plays"/>
    <n v="2.5258823529411765"/>
    <n v="4342"/>
    <x v="3"/>
    <x v="3"/>
  </r>
  <r>
    <n v="90"/>
    <s v="Kramer Group"/>
    <s v="Synergistic explicit parallelism"/>
    <n v="7800"/>
    <x v="58"/>
    <x v="0"/>
    <n v="106"/>
    <x v="1"/>
    <s v="USD"/>
    <n v="1456380000"/>
    <n v="1456380000"/>
    <b v="0"/>
    <b v="1"/>
    <s v="theater/plays"/>
    <n v="0.7861538461538462"/>
    <n v="3119"/>
    <x v="3"/>
    <x v="3"/>
  </r>
  <r>
    <n v="91"/>
    <s v="Frazier, Patrick and Smith"/>
    <s v="Enhanced systemic analyzer"/>
    <n v="154300"/>
    <x v="90"/>
    <x v="0"/>
    <n v="679"/>
    <x v="6"/>
    <s v="EUR"/>
    <n v="1470459600"/>
    <n v="1472878800"/>
    <b v="0"/>
    <b v="0"/>
    <s v="publishing/translations"/>
    <n v="0.48404406999351912"/>
    <n v="37683.5"/>
    <x v="5"/>
    <x v="18"/>
  </r>
  <r>
    <n v="92"/>
    <s v="Santos, Bell and Lloyd"/>
    <s v="Object-based analyzing knowledge user"/>
    <n v="20000"/>
    <x v="91"/>
    <x v="1"/>
    <n v="498"/>
    <x v="5"/>
    <s v="CHF"/>
    <n v="1277269200"/>
    <n v="1277355600"/>
    <b v="0"/>
    <b v="1"/>
    <s v="games/video games"/>
    <n v="2.5887500000000001"/>
    <n v="26136.5"/>
    <x v="6"/>
    <x v="11"/>
  </r>
  <r>
    <n v="93"/>
    <s v="Hall and Sons"/>
    <s v="Pre-emptive radical architecture"/>
    <n v="108800"/>
    <x v="92"/>
    <x v="3"/>
    <n v="610"/>
    <x v="1"/>
    <s v="USD"/>
    <n v="1350709200"/>
    <n v="1351054800"/>
    <b v="0"/>
    <b v="1"/>
    <s v="theater/plays"/>
    <n v="0.60548713235294116"/>
    <n v="33243.5"/>
    <x v="3"/>
    <x v="3"/>
  </r>
  <r>
    <n v="94"/>
    <s v="Hanson Inc"/>
    <s v="Grass-roots web-enabled contingency"/>
    <n v="2900"/>
    <x v="93"/>
    <x v="1"/>
    <n v="180"/>
    <x v="4"/>
    <s v="GBP"/>
    <n v="1554613200"/>
    <n v="1555563600"/>
    <b v="0"/>
    <b v="0"/>
    <s v="technology/web"/>
    <n v="3.036896551724138"/>
    <n v="4493.5"/>
    <x v="2"/>
    <x v="2"/>
  </r>
  <r>
    <n v="95"/>
    <s v="Sanchez LLC"/>
    <s v="Stand-alone system-worthy standardization"/>
    <n v="900"/>
    <x v="94"/>
    <x v="1"/>
    <n v="27"/>
    <x v="1"/>
    <s v="USD"/>
    <n v="1571029200"/>
    <n v="1571634000"/>
    <b v="0"/>
    <b v="0"/>
    <s v="film &amp; video/documentary"/>
    <n v="1.1299999999999999"/>
    <n v="522"/>
    <x v="4"/>
    <x v="4"/>
  </r>
  <r>
    <n v="96"/>
    <s v="Howard Ltd"/>
    <s v="Down-sized systematic policy"/>
    <n v="69700"/>
    <x v="95"/>
    <x v="1"/>
    <n v="2331"/>
    <x v="1"/>
    <s v="USD"/>
    <n v="1299736800"/>
    <n v="1300856400"/>
    <b v="0"/>
    <b v="0"/>
    <s v="theater/plays"/>
    <n v="2.1737876614060259"/>
    <n v="76922"/>
    <x v="3"/>
    <x v="3"/>
  </r>
  <r>
    <n v="97"/>
    <s v="Stewart LLC"/>
    <s v="Cloned bi-directional architecture"/>
    <n v="1300"/>
    <x v="96"/>
    <x v="1"/>
    <n v="113"/>
    <x v="1"/>
    <s v="USD"/>
    <n v="1435208400"/>
    <n v="1439874000"/>
    <b v="0"/>
    <b v="0"/>
    <s v="food/food trucks"/>
    <n v="9.2669230769230762"/>
    <n v="6080"/>
    <x v="0"/>
    <x v="0"/>
  </r>
  <r>
    <n v="98"/>
    <s v="Arias, Allen and Miller"/>
    <s v="Seamless transitional portal"/>
    <n v="97800"/>
    <x v="97"/>
    <x v="0"/>
    <n v="1220"/>
    <x v="2"/>
    <s v="AUD"/>
    <n v="1437973200"/>
    <n v="1438318800"/>
    <b v="0"/>
    <b v="0"/>
    <s v="games/video games"/>
    <n v="0.33692229038854804"/>
    <n v="17085.5"/>
    <x v="6"/>
    <x v="11"/>
  </r>
  <r>
    <n v="99"/>
    <s v="Baker-Morris"/>
    <s v="Fully-configurable motivating approach"/>
    <n v="7600"/>
    <x v="98"/>
    <x v="1"/>
    <n v="164"/>
    <x v="1"/>
    <s v="USD"/>
    <n v="1416895200"/>
    <n v="1419400800"/>
    <b v="0"/>
    <b v="0"/>
    <s v="theater/plays"/>
    <n v="1.9672368421052631"/>
    <n v="7557.5"/>
    <x v="3"/>
    <x v="3"/>
  </r>
  <r>
    <n v="100"/>
    <s v="Tucker, Fox and Green"/>
    <s v="Upgradable fault-tolerant approach"/>
    <n v="100"/>
    <x v="99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x v="100"/>
    <x v="1"/>
    <n v="164"/>
    <x v="1"/>
    <s v="USD"/>
    <n v="1424498400"/>
    <n v="1425103200"/>
    <b v="0"/>
    <b v="1"/>
    <s v="music/electric music"/>
    <n v="10.214444444444444"/>
    <n v="4678.5"/>
    <x v="1"/>
    <x v="5"/>
  </r>
  <r>
    <n v="102"/>
    <s v="Garcia Inc"/>
    <s v="Front-line web-enabled model"/>
    <n v="3700"/>
    <x v="101"/>
    <x v="1"/>
    <n v="336"/>
    <x v="1"/>
    <s v="USD"/>
    <n v="1526274000"/>
    <n v="1526878800"/>
    <b v="0"/>
    <b v="1"/>
    <s v="technology/wearables"/>
    <n v="2.8167567567567566"/>
    <n v="5379"/>
    <x v="2"/>
    <x v="8"/>
  </r>
  <r>
    <n v="103"/>
    <s v="Frye, Hunt and Powell"/>
    <s v="Polarized incremental emulation"/>
    <n v="10000"/>
    <x v="102"/>
    <x v="0"/>
    <n v="37"/>
    <x v="6"/>
    <s v="EUR"/>
    <n v="1287896400"/>
    <n v="1288674000"/>
    <b v="0"/>
    <b v="0"/>
    <s v="music/electric music"/>
    <n v="0.24610000000000001"/>
    <n v="1249"/>
    <x v="1"/>
    <x v="5"/>
  </r>
  <r>
    <n v="104"/>
    <s v="Smith, Wells and Nguyen"/>
    <s v="Self-enabling grid-enabled initiative"/>
    <n v="119200"/>
    <x v="103"/>
    <x v="1"/>
    <n v="1917"/>
    <x v="1"/>
    <s v="USD"/>
    <n v="1495515600"/>
    <n v="1495602000"/>
    <b v="0"/>
    <b v="0"/>
    <s v="music/indie rock"/>
    <n v="1.4314010067114094"/>
    <n v="86270"/>
    <x v="1"/>
    <x v="7"/>
  </r>
  <r>
    <n v="105"/>
    <s v="Charles-Johnson"/>
    <s v="Total fresh-thinking system engine"/>
    <n v="6800"/>
    <x v="104"/>
    <x v="1"/>
    <n v="95"/>
    <x v="1"/>
    <s v="USD"/>
    <n v="1364878800"/>
    <n v="1366434000"/>
    <b v="0"/>
    <b v="0"/>
    <s v="technology/web"/>
    <n v="1.4454411764705883"/>
    <n v="4962"/>
    <x v="2"/>
    <x v="2"/>
  </r>
  <r>
    <n v="106"/>
    <s v="Brandt, Carter and Wood"/>
    <s v="Ameliorated clear-thinking circuit"/>
    <n v="3900"/>
    <x v="105"/>
    <x v="1"/>
    <n v="147"/>
    <x v="1"/>
    <s v="USD"/>
    <n v="1567918800"/>
    <n v="1568350800"/>
    <b v="0"/>
    <b v="0"/>
    <s v="theater/plays"/>
    <n v="3.5912820512820511"/>
    <n v="7076.5"/>
    <x v="3"/>
    <x v="3"/>
  </r>
  <r>
    <n v="107"/>
    <s v="Tucker, Schmidt and Reid"/>
    <s v="Multi-layered encompassing installation"/>
    <n v="3500"/>
    <x v="106"/>
    <x v="1"/>
    <n v="86"/>
    <x v="1"/>
    <s v="USD"/>
    <n v="1524459600"/>
    <n v="1525928400"/>
    <b v="0"/>
    <b v="1"/>
    <s v="theater/plays"/>
    <n v="1.8648571428571428"/>
    <n v="3306.5"/>
    <x v="3"/>
    <x v="3"/>
  </r>
  <r>
    <n v="108"/>
    <s v="Decker Inc"/>
    <s v="Universal encompassing implementation"/>
    <n v="1500"/>
    <x v="107"/>
    <x v="1"/>
    <n v="83"/>
    <x v="1"/>
    <s v="USD"/>
    <n v="1333688400"/>
    <n v="1336885200"/>
    <b v="0"/>
    <b v="0"/>
    <s v="film &amp; video/documentary"/>
    <n v="5.9526666666666666"/>
    <n v="4506"/>
    <x v="4"/>
    <x v="4"/>
  </r>
  <r>
    <n v="109"/>
    <s v="Romero and Sons"/>
    <s v="Object-based client-server application"/>
    <n v="5200"/>
    <x v="108"/>
    <x v="0"/>
    <n v="60"/>
    <x v="1"/>
    <s v="USD"/>
    <n v="1389506400"/>
    <n v="1389679200"/>
    <b v="0"/>
    <b v="0"/>
    <s v="film &amp; video/television"/>
    <n v="0.5921153846153846"/>
    <n v="1569.5"/>
    <x v="4"/>
    <x v="19"/>
  </r>
  <r>
    <n v="110"/>
    <s v="Castillo-Carey"/>
    <s v="Cross-platform solution-oriented process improvement"/>
    <n v="142400"/>
    <x v="109"/>
    <x v="0"/>
    <n v="296"/>
    <x v="1"/>
    <s v="USD"/>
    <n v="1536642000"/>
    <n v="1538283600"/>
    <b v="0"/>
    <b v="0"/>
    <s v="food/food trucks"/>
    <n v="0.14962780898876404"/>
    <n v="10801.5"/>
    <x v="0"/>
    <x v="0"/>
  </r>
  <r>
    <n v="111"/>
    <s v="Hart-Briggs"/>
    <s v="Re-engineered user-facing approach"/>
    <n v="61400"/>
    <x v="110"/>
    <x v="1"/>
    <n v="676"/>
    <x v="1"/>
    <s v="USD"/>
    <n v="1348290000"/>
    <n v="1348808400"/>
    <b v="0"/>
    <b v="0"/>
    <s v="publishing/radio &amp; podcasts"/>
    <n v="1.1995602605863191"/>
    <n v="37164.5"/>
    <x v="5"/>
    <x v="15"/>
  </r>
  <r>
    <n v="112"/>
    <s v="Jones-Meyer"/>
    <s v="Re-engineered client-driven hub"/>
    <n v="4700"/>
    <x v="111"/>
    <x v="1"/>
    <n v="361"/>
    <x v="2"/>
    <s v="AUD"/>
    <n v="1408856400"/>
    <n v="1410152400"/>
    <b v="0"/>
    <b v="0"/>
    <s v="technology/web"/>
    <n v="2.6882978723404256"/>
    <n v="6498"/>
    <x v="2"/>
    <x v="2"/>
  </r>
  <r>
    <n v="113"/>
    <s v="Wright, Hartman and Yu"/>
    <s v="User-friendly tertiary array"/>
    <n v="3300"/>
    <x v="112"/>
    <x v="1"/>
    <n v="131"/>
    <x v="1"/>
    <s v="USD"/>
    <n v="1505192400"/>
    <n v="1505797200"/>
    <b v="0"/>
    <b v="0"/>
    <s v="food/food trucks"/>
    <n v="3.7687878787878786"/>
    <n v="6284"/>
    <x v="0"/>
    <x v="0"/>
  </r>
  <r>
    <n v="114"/>
    <s v="Harper-Davis"/>
    <s v="Robust heuristic encoding"/>
    <n v="1900"/>
    <x v="113"/>
    <x v="1"/>
    <n v="126"/>
    <x v="1"/>
    <s v="USD"/>
    <n v="1554786000"/>
    <n v="1554872400"/>
    <b v="0"/>
    <b v="1"/>
    <s v="technology/wearables"/>
    <n v="7.2715789473684209"/>
    <n v="6971"/>
    <x v="2"/>
    <x v="8"/>
  </r>
  <r>
    <n v="115"/>
    <s v="Barrett PLC"/>
    <s v="Team-oriented clear-thinking capacity"/>
    <n v="166700"/>
    <x v="114"/>
    <x v="0"/>
    <n v="3304"/>
    <x v="6"/>
    <s v="EUR"/>
    <n v="1510898400"/>
    <n v="1513922400"/>
    <b v="0"/>
    <b v="0"/>
    <s v="publishing/fiction"/>
    <n v="0.87211757648470301"/>
    <n v="74343"/>
    <x v="5"/>
    <x v="13"/>
  </r>
  <r>
    <n v="116"/>
    <s v="David-Clark"/>
    <s v="De-engineered motivating standardization"/>
    <n v="7200"/>
    <x v="115"/>
    <x v="0"/>
    <n v="73"/>
    <x v="1"/>
    <s v="USD"/>
    <n v="1442552400"/>
    <n v="1442638800"/>
    <b v="0"/>
    <b v="0"/>
    <s v="theater/plays"/>
    <n v="0.88"/>
    <n v="3204.5"/>
    <x v="3"/>
    <x v="3"/>
  </r>
  <r>
    <n v="117"/>
    <s v="Chaney-Dennis"/>
    <s v="Business-focused 24hour groupware"/>
    <n v="4900"/>
    <x v="116"/>
    <x v="1"/>
    <n v="275"/>
    <x v="1"/>
    <s v="USD"/>
    <n v="1316667600"/>
    <n v="1317186000"/>
    <b v="0"/>
    <b v="0"/>
    <s v="film &amp; video/television"/>
    <n v="1.7393877551020409"/>
    <n v="4399"/>
    <x v="4"/>
    <x v="19"/>
  </r>
  <r>
    <n v="118"/>
    <s v="Robinson, Lopez and Christensen"/>
    <s v="Organic next generation protocol"/>
    <n v="5400"/>
    <x v="117"/>
    <x v="1"/>
    <n v="67"/>
    <x v="1"/>
    <s v="USD"/>
    <n v="1390716000"/>
    <n v="1391234400"/>
    <b v="0"/>
    <b v="0"/>
    <s v="photography/photography books"/>
    <n v="1.1761111111111111"/>
    <n v="3209"/>
    <x v="7"/>
    <x v="14"/>
  </r>
  <r>
    <n v="119"/>
    <s v="Clark and Sons"/>
    <s v="Reverse-engineered full-range Internet solution"/>
    <n v="5000"/>
    <x v="118"/>
    <x v="1"/>
    <n v="154"/>
    <x v="1"/>
    <s v="USD"/>
    <n v="1402894800"/>
    <n v="1404363600"/>
    <b v="0"/>
    <b v="1"/>
    <s v="film &amp; video/documentary"/>
    <n v="2.1496"/>
    <n v="5451"/>
    <x v="4"/>
    <x v="4"/>
  </r>
  <r>
    <n v="120"/>
    <s v="Vega Group"/>
    <s v="Synchronized regional synergy"/>
    <n v="75100"/>
    <x v="119"/>
    <x v="1"/>
    <n v="1782"/>
    <x v="1"/>
    <s v="USD"/>
    <n v="1429246800"/>
    <n v="1429592400"/>
    <b v="0"/>
    <b v="1"/>
    <s v="games/mobile games"/>
    <n v="1.4949667110519307"/>
    <n v="57027"/>
    <x v="6"/>
    <x v="20"/>
  </r>
  <r>
    <n v="121"/>
    <s v="Brown-Brown"/>
    <s v="Multi-lateral homogeneous success"/>
    <n v="45300"/>
    <x v="120"/>
    <x v="1"/>
    <n v="903"/>
    <x v="1"/>
    <s v="USD"/>
    <n v="1412485200"/>
    <n v="1413608400"/>
    <b v="0"/>
    <b v="0"/>
    <s v="games/video games"/>
    <n v="2.1933995584988963"/>
    <n v="50132"/>
    <x v="6"/>
    <x v="11"/>
  </r>
  <r>
    <n v="122"/>
    <s v="Taylor PLC"/>
    <s v="Seamless zero-defect solution"/>
    <n v="136800"/>
    <x v="121"/>
    <x v="0"/>
    <n v="3387"/>
    <x v="1"/>
    <s v="USD"/>
    <n v="1417068000"/>
    <n v="1419400800"/>
    <b v="0"/>
    <b v="0"/>
    <s v="publishing/fiction"/>
    <n v="0.64367690058479532"/>
    <n v="45721"/>
    <x v="5"/>
    <x v="13"/>
  </r>
  <r>
    <n v="123"/>
    <s v="Edwards-Lewis"/>
    <s v="Enhanced scalable concept"/>
    <n v="177700"/>
    <x v="122"/>
    <x v="0"/>
    <n v="662"/>
    <x v="0"/>
    <s v="CAD"/>
    <n v="1448344800"/>
    <n v="1448604000"/>
    <b v="1"/>
    <b v="0"/>
    <s v="theater/plays"/>
    <n v="0.18622397298818233"/>
    <n v="16877"/>
    <x v="3"/>
    <x v="3"/>
  </r>
  <r>
    <n v="124"/>
    <s v="Stanton, Neal and Rodriguez"/>
    <s v="Polarized uniform software"/>
    <n v="2600"/>
    <x v="123"/>
    <x v="1"/>
    <n v="94"/>
    <x v="6"/>
    <s v="EUR"/>
    <n v="1557723600"/>
    <n v="1562302800"/>
    <b v="0"/>
    <b v="0"/>
    <s v="photography/photography books"/>
    <n v="3.6776923076923076"/>
    <n v="4828"/>
    <x v="7"/>
    <x v="14"/>
  </r>
  <r>
    <n v="125"/>
    <s v="Pratt LLC"/>
    <s v="Stand-alone web-enabled moderator"/>
    <n v="5300"/>
    <x v="124"/>
    <x v="1"/>
    <n v="180"/>
    <x v="1"/>
    <s v="USD"/>
    <n v="1537333200"/>
    <n v="1537678800"/>
    <b v="0"/>
    <b v="0"/>
    <s v="theater/plays"/>
    <n v="1.5990566037735849"/>
    <n v="4327.5"/>
    <x v="3"/>
    <x v="3"/>
  </r>
  <r>
    <n v="126"/>
    <s v="Gross PLC"/>
    <s v="Proactive methodical benchmark"/>
    <n v="180200"/>
    <x v="125"/>
    <x v="0"/>
    <n v="774"/>
    <x v="1"/>
    <s v="USD"/>
    <n v="1471150800"/>
    <n v="1473570000"/>
    <b v="0"/>
    <b v="1"/>
    <s v="theater/plays"/>
    <n v="0.38633185349611543"/>
    <n v="35195.5"/>
    <x v="3"/>
    <x v="3"/>
  </r>
  <r>
    <n v="127"/>
    <s v="Martinez, Gomez and Dalton"/>
    <s v="Team-oriented 6thgeneration matrix"/>
    <n v="103200"/>
    <x v="126"/>
    <x v="0"/>
    <n v="672"/>
    <x v="0"/>
    <s v="CAD"/>
    <n v="1273640400"/>
    <n v="1273899600"/>
    <b v="0"/>
    <b v="0"/>
    <s v="theater/plays"/>
    <n v="0.51421511627906979"/>
    <n v="26869.5"/>
    <x v="3"/>
    <x v="3"/>
  </r>
  <r>
    <n v="128"/>
    <s v="Allen-Curtis"/>
    <s v="Phased human-resource core"/>
    <n v="70600"/>
    <x v="127"/>
    <x v="3"/>
    <n v="532"/>
    <x v="1"/>
    <s v="USD"/>
    <n v="1282885200"/>
    <n v="1284008400"/>
    <b v="0"/>
    <b v="0"/>
    <s v="music/rock"/>
    <n v="0.60334277620396604"/>
    <n v="21564"/>
    <x v="1"/>
    <x v="1"/>
  </r>
  <r>
    <n v="129"/>
    <s v="Morgan-Martinez"/>
    <s v="Mandatory tertiary implementation"/>
    <n v="148500"/>
    <x v="128"/>
    <x v="3"/>
    <n v="55"/>
    <x v="2"/>
    <s v="AUD"/>
    <n v="1422943200"/>
    <n v="1425103200"/>
    <b v="0"/>
    <b v="0"/>
    <s v="food/food trucks"/>
    <n v="3.2026936026936029E-2"/>
    <n v="2405.5"/>
    <x v="0"/>
    <x v="0"/>
  </r>
  <r>
    <n v="130"/>
    <s v="Luna, Anderson and Fox"/>
    <s v="Secured directional encryption"/>
    <n v="9600"/>
    <x v="129"/>
    <x v="1"/>
    <n v="533"/>
    <x v="3"/>
    <s v="DKK"/>
    <n v="1319605200"/>
    <n v="1320991200"/>
    <b v="0"/>
    <b v="0"/>
    <s v="film &amp; video/drama"/>
    <n v="1.5546875"/>
    <n v="7729"/>
    <x v="4"/>
    <x v="6"/>
  </r>
  <r>
    <n v="131"/>
    <s v="Fleming, Zhang and Henderson"/>
    <s v="Distributed 5thgeneration implementation"/>
    <n v="164700"/>
    <x v="130"/>
    <x v="1"/>
    <n v="2443"/>
    <x v="4"/>
    <s v="GBP"/>
    <n v="1385704800"/>
    <n v="1386828000"/>
    <b v="0"/>
    <b v="0"/>
    <s v="technology/web"/>
    <n v="1.0085974499089254"/>
    <n v="84279.5"/>
    <x v="2"/>
    <x v="2"/>
  </r>
  <r>
    <n v="132"/>
    <s v="Flowers and Sons"/>
    <s v="Virtual static core"/>
    <n v="3300"/>
    <x v="131"/>
    <x v="1"/>
    <n v="89"/>
    <x v="1"/>
    <s v="USD"/>
    <n v="1515736800"/>
    <n v="1517119200"/>
    <b v="0"/>
    <b v="1"/>
    <s v="theater/plays"/>
    <n v="1.1618181818181819"/>
    <n v="1961.5"/>
    <x v="3"/>
    <x v="3"/>
  </r>
  <r>
    <n v="133"/>
    <s v="Gates PLC"/>
    <s v="Secured content-based product"/>
    <n v="4500"/>
    <x v="132"/>
    <x v="1"/>
    <n v="159"/>
    <x v="1"/>
    <s v="USD"/>
    <n v="1313125200"/>
    <n v="1315026000"/>
    <b v="0"/>
    <b v="0"/>
    <s v="music/world music"/>
    <n v="3.1077777777777778"/>
    <n v="7072"/>
    <x v="1"/>
    <x v="21"/>
  </r>
  <r>
    <n v="134"/>
    <s v="Caldwell LLC"/>
    <s v="Secured executive concept"/>
    <n v="99500"/>
    <x v="133"/>
    <x v="0"/>
    <n v="940"/>
    <x v="5"/>
    <s v="CHF"/>
    <n v="1308459600"/>
    <n v="1312693200"/>
    <b v="0"/>
    <b v="1"/>
    <s v="film &amp; video/documentary"/>
    <n v="0.89736683417085428"/>
    <n v="45114"/>
    <x v="4"/>
    <x v="4"/>
  </r>
  <r>
    <n v="135"/>
    <s v="Le, Burton and Evans"/>
    <s v="Balanced zero-defect software"/>
    <n v="7700"/>
    <x v="134"/>
    <x v="0"/>
    <n v="117"/>
    <x v="1"/>
    <s v="USD"/>
    <n v="1362636000"/>
    <n v="1363064400"/>
    <b v="0"/>
    <b v="1"/>
    <s v="theater/plays"/>
    <n v="0.71272727272727276"/>
    <n v="2802.5"/>
    <x v="3"/>
    <x v="3"/>
  </r>
  <r>
    <n v="136"/>
    <s v="Briggs PLC"/>
    <s v="Distributed context-sensitive flexibility"/>
    <n v="82800"/>
    <x v="135"/>
    <x v="3"/>
    <n v="58"/>
    <x v="1"/>
    <s v="USD"/>
    <n v="1402117200"/>
    <n v="1403154000"/>
    <b v="0"/>
    <b v="1"/>
    <s v="film &amp; video/drama"/>
    <n v="3.2862318840579711E-2"/>
    <n v="1389.5"/>
    <x v="4"/>
    <x v="6"/>
  </r>
  <r>
    <n v="137"/>
    <s v="Hudson-Nguyen"/>
    <s v="Down-sized disintermediate support"/>
    <n v="1800"/>
    <x v="136"/>
    <x v="1"/>
    <n v="50"/>
    <x v="1"/>
    <s v="USD"/>
    <n v="1286341200"/>
    <n v="1286859600"/>
    <b v="0"/>
    <b v="0"/>
    <s v="publishing/nonfiction"/>
    <n v="2.617777777777778"/>
    <n v="2381"/>
    <x v="5"/>
    <x v="9"/>
  </r>
  <r>
    <n v="138"/>
    <s v="Hogan Ltd"/>
    <s v="Stand-alone mission-critical moratorium"/>
    <n v="9600"/>
    <x v="137"/>
    <x v="0"/>
    <n v="115"/>
    <x v="1"/>
    <s v="USD"/>
    <n v="1348808400"/>
    <n v="1349326800"/>
    <b v="0"/>
    <b v="0"/>
    <s v="games/mobile games"/>
    <n v="0.96"/>
    <n v="4665.5"/>
    <x v="6"/>
    <x v="20"/>
  </r>
  <r>
    <n v="139"/>
    <s v="Hamilton, Wright and Chavez"/>
    <s v="Down-sized empowering protocol"/>
    <n v="92100"/>
    <x v="138"/>
    <x v="0"/>
    <n v="326"/>
    <x v="1"/>
    <s v="USD"/>
    <n v="1429592400"/>
    <n v="1430974800"/>
    <b v="0"/>
    <b v="1"/>
    <s v="technology/wearables"/>
    <n v="0.20896851248642778"/>
    <n v="9786"/>
    <x v="2"/>
    <x v="8"/>
  </r>
  <r>
    <n v="140"/>
    <s v="Bautista-Cross"/>
    <s v="Fully-configurable coherent Internet solution"/>
    <n v="5500"/>
    <x v="139"/>
    <x v="1"/>
    <n v="186"/>
    <x v="1"/>
    <s v="USD"/>
    <n v="1519538400"/>
    <n v="1519970400"/>
    <b v="0"/>
    <b v="0"/>
    <s v="film &amp; video/documentary"/>
    <n v="2.2316363636363636"/>
    <n v="6230"/>
    <x v="4"/>
    <x v="4"/>
  </r>
  <r>
    <n v="141"/>
    <s v="Jackson LLC"/>
    <s v="Distributed motivating algorithm"/>
    <n v="64300"/>
    <x v="140"/>
    <x v="1"/>
    <n v="1071"/>
    <x v="1"/>
    <s v="USD"/>
    <n v="1434085200"/>
    <n v="1434603600"/>
    <b v="0"/>
    <b v="0"/>
    <s v="technology/web"/>
    <n v="1.0159097978227061"/>
    <n v="33197"/>
    <x v="2"/>
    <x v="2"/>
  </r>
  <r>
    <n v="142"/>
    <s v="Figueroa Ltd"/>
    <s v="Expanded solution-oriented benchmark"/>
    <n v="5000"/>
    <x v="141"/>
    <x v="1"/>
    <n v="117"/>
    <x v="1"/>
    <s v="USD"/>
    <n v="1333688400"/>
    <n v="1337230800"/>
    <b v="0"/>
    <b v="0"/>
    <s v="technology/web"/>
    <n v="2.3003999999999998"/>
    <n v="5809.5"/>
    <x v="2"/>
    <x v="2"/>
  </r>
  <r>
    <n v="143"/>
    <s v="Avila-Jones"/>
    <s v="Implemented discrete secured line"/>
    <n v="5400"/>
    <x v="142"/>
    <x v="1"/>
    <n v="70"/>
    <x v="1"/>
    <s v="USD"/>
    <n v="1277701200"/>
    <n v="1279429200"/>
    <b v="0"/>
    <b v="0"/>
    <s v="music/indie rock"/>
    <n v="1.355925925925926"/>
    <n v="3696"/>
    <x v="1"/>
    <x v="7"/>
  </r>
  <r>
    <n v="144"/>
    <s v="Martin, Lopez and Hunter"/>
    <s v="Multi-lateral actuating installation"/>
    <n v="9000"/>
    <x v="143"/>
    <x v="1"/>
    <n v="135"/>
    <x v="1"/>
    <s v="USD"/>
    <n v="1560747600"/>
    <n v="1561438800"/>
    <b v="0"/>
    <b v="0"/>
    <s v="theater/plays"/>
    <n v="1.2909999999999999"/>
    <n v="5877"/>
    <x v="3"/>
    <x v="3"/>
  </r>
  <r>
    <n v="145"/>
    <s v="Fields-Moore"/>
    <s v="Secured reciprocal array"/>
    <n v="25000"/>
    <x v="144"/>
    <x v="1"/>
    <n v="768"/>
    <x v="5"/>
    <s v="CHF"/>
    <n v="1410066000"/>
    <n v="1410498000"/>
    <b v="0"/>
    <b v="0"/>
    <s v="technology/wearables"/>
    <n v="2.3651200000000001"/>
    <n v="29948"/>
    <x v="2"/>
    <x v="8"/>
  </r>
  <r>
    <n v="146"/>
    <s v="Harris-Golden"/>
    <s v="Optional bandwidth-monitored middleware"/>
    <n v="8800"/>
    <x v="145"/>
    <x v="3"/>
    <n v="51"/>
    <x v="1"/>
    <s v="USD"/>
    <n v="1320732000"/>
    <n v="1322460000"/>
    <b v="0"/>
    <b v="0"/>
    <s v="theater/plays"/>
    <n v="0.17249999999999999"/>
    <n v="784.5"/>
    <x v="3"/>
    <x v="3"/>
  </r>
  <r>
    <n v="147"/>
    <s v="Moss, Norman and Dunlap"/>
    <s v="Upgradable upward-trending workforce"/>
    <n v="8300"/>
    <x v="146"/>
    <x v="1"/>
    <n v="199"/>
    <x v="1"/>
    <s v="USD"/>
    <n v="1465794000"/>
    <n v="1466312400"/>
    <b v="0"/>
    <b v="1"/>
    <s v="theater/plays"/>
    <n v="1.1249397590361445"/>
    <n v="4768"/>
    <x v="3"/>
    <x v="3"/>
  </r>
  <r>
    <n v="148"/>
    <s v="White, Larson and Wright"/>
    <s v="Upgradable hybrid capability"/>
    <n v="9300"/>
    <x v="147"/>
    <x v="1"/>
    <n v="107"/>
    <x v="1"/>
    <s v="USD"/>
    <n v="1500958800"/>
    <n v="1501736400"/>
    <b v="0"/>
    <b v="0"/>
    <s v="technology/wearables"/>
    <n v="1.2102150537634409"/>
    <n v="5681"/>
    <x v="2"/>
    <x v="8"/>
  </r>
  <r>
    <n v="149"/>
    <s v="Payne, Oliver and Burch"/>
    <s v="Managed fresh-thinking flexibility"/>
    <n v="6200"/>
    <x v="148"/>
    <x v="1"/>
    <n v="195"/>
    <x v="1"/>
    <s v="USD"/>
    <n v="1357020000"/>
    <n v="1361512800"/>
    <b v="0"/>
    <b v="0"/>
    <s v="music/indie rock"/>
    <n v="2.1987096774193549"/>
    <n v="6913.5"/>
    <x v="1"/>
    <x v="7"/>
  </r>
  <r>
    <n v="150"/>
    <s v="Brown, Palmer and Pace"/>
    <s v="Networked stable workforce"/>
    <n v="100"/>
    <x v="99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x v="149"/>
    <x v="0"/>
    <n v="1467"/>
    <x v="1"/>
    <s v="USD"/>
    <n v="1402290000"/>
    <n v="1406696400"/>
    <b v="0"/>
    <b v="0"/>
    <s v="music/electric music"/>
    <n v="0.64166909620991253"/>
    <n v="44752"/>
    <x v="1"/>
    <x v="5"/>
  </r>
  <r>
    <n v="152"/>
    <s v="Bowen, Mcdonald and Hall"/>
    <s v="User-centric fault-tolerant task-force"/>
    <n v="41500"/>
    <x v="150"/>
    <x v="1"/>
    <n v="3376"/>
    <x v="1"/>
    <s v="USD"/>
    <n v="1487311200"/>
    <n v="1487916000"/>
    <b v="0"/>
    <b v="0"/>
    <s v="music/indie rock"/>
    <n v="4.2306746987951804"/>
    <n v="89474.5"/>
    <x v="1"/>
    <x v="7"/>
  </r>
  <r>
    <n v="153"/>
    <s v="Whitehead, Bell and Hughes"/>
    <s v="Multi-tiered radical definition"/>
    <n v="189400"/>
    <x v="151"/>
    <x v="0"/>
    <n v="5681"/>
    <x v="1"/>
    <s v="USD"/>
    <n v="1350622800"/>
    <n v="1351141200"/>
    <b v="0"/>
    <b v="0"/>
    <s v="theater/plays"/>
    <n v="0.92984160506863778"/>
    <n v="90896.5"/>
    <x v="3"/>
    <x v="3"/>
  </r>
  <r>
    <n v="154"/>
    <s v="Rodriguez-Brown"/>
    <s v="Devolved foreground benchmark"/>
    <n v="171300"/>
    <x v="152"/>
    <x v="0"/>
    <n v="1059"/>
    <x v="1"/>
    <s v="USD"/>
    <n v="1463029200"/>
    <n v="1465016400"/>
    <b v="0"/>
    <b v="1"/>
    <s v="music/indie rock"/>
    <n v="0.58756567425569173"/>
    <n v="50854.5"/>
    <x v="1"/>
    <x v="7"/>
  </r>
  <r>
    <n v="155"/>
    <s v="Hall-Schaefer"/>
    <s v="Distributed eco-centric methodology"/>
    <n v="139500"/>
    <x v="153"/>
    <x v="0"/>
    <n v="1194"/>
    <x v="1"/>
    <s v="USD"/>
    <n v="1269493200"/>
    <n v="1270789200"/>
    <b v="0"/>
    <b v="0"/>
    <s v="theater/plays"/>
    <n v="0.65022222222222226"/>
    <n v="45950"/>
    <x v="3"/>
    <x v="3"/>
  </r>
  <r>
    <n v="156"/>
    <s v="Meza-Rogers"/>
    <s v="Streamlined encompassing encryption"/>
    <n v="36400"/>
    <x v="154"/>
    <x v="3"/>
    <n v="379"/>
    <x v="2"/>
    <s v="AUD"/>
    <n v="1570251600"/>
    <n v="1572325200"/>
    <b v="0"/>
    <b v="0"/>
    <s v="music/rock"/>
    <n v="0.73939560439560437"/>
    <n v="13646.5"/>
    <x v="1"/>
    <x v="1"/>
  </r>
  <r>
    <n v="157"/>
    <s v="Curtis-Curtis"/>
    <s v="User-friendly reciprocal initiative"/>
    <n v="4200"/>
    <x v="155"/>
    <x v="0"/>
    <n v="30"/>
    <x v="2"/>
    <s v="AUD"/>
    <n v="1388383200"/>
    <n v="1389420000"/>
    <b v="0"/>
    <b v="0"/>
    <s v="photography/photography books"/>
    <n v="0.52666666666666662"/>
    <n v="1121"/>
    <x v="7"/>
    <x v="14"/>
  </r>
  <r>
    <n v="158"/>
    <s v="Carlson Inc"/>
    <s v="Ergonomic fresh-thinking installation"/>
    <n v="2100"/>
    <x v="156"/>
    <x v="1"/>
    <n v="41"/>
    <x v="1"/>
    <s v="USD"/>
    <n v="1449554400"/>
    <n v="1449640800"/>
    <b v="0"/>
    <b v="0"/>
    <s v="music/rock"/>
    <n v="2.2095238095238097"/>
    <n v="2340.5"/>
    <x v="1"/>
    <x v="1"/>
  </r>
  <r>
    <n v="159"/>
    <s v="Clarke, Anderson and Lee"/>
    <s v="Robust explicit hardware"/>
    <n v="191200"/>
    <x v="157"/>
    <x v="1"/>
    <n v="1821"/>
    <x v="1"/>
    <s v="USD"/>
    <n v="1553662800"/>
    <n v="1555218000"/>
    <b v="0"/>
    <b v="1"/>
    <s v="theater/plays"/>
    <n v="1.0001150627615063"/>
    <n v="96521.5"/>
    <x v="3"/>
    <x v="3"/>
  </r>
  <r>
    <n v="160"/>
    <s v="Evans Group"/>
    <s v="Stand-alone actuating support"/>
    <n v="8000"/>
    <x v="158"/>
    <x v="1"/>
    <n v="164"/>
    <x v="1"/>
    <s v="USD"/>
    <n v="1556341200"/>
    <n v="1557723600"/>
    <b v="0"/>
    <b v="0"/>
    <s v="technology/wearables"/>
    <n v="1.6231249999999999"/>
    <n v="6574.5"/>
    <x v="2"/>
    <x v="8"/>
  </r>
  <r>
    <n v="161"/>
    <s v="Bruce Group"/>
    <s v="Cross-platform methodical process improvement"/>
    <n v="5500"/>
    <x v="159"/>
    <x v="0"/>
    <n v="75"/>
    <x v="1"/>
    <s v="USD"/>
    <n v="1442984400"/>
    <n v="1443502800"/>
    <b v="0"/>
    <b v="1"/>
    <s v="technology/web"/>
    <n v="0.78181818181818186"/>
    <n v="2187.5"/>
    <x v="2"/>
    <x v="2"/>
  </r>
  <r>
    <n v="162"/>
    <s v="Keith, Alvarez and Potter"/>
    <s v="Extended bottom-line open architecture"/>
    <n v="6100"/>
    <x v="160"/>
    <x v="1"/>
    <n v="157"/>
    <x v="5"/>
    <s v="CHF"/>
    <n v="1544248800"/>
    <n v="1546840800"/>
    <b v="0"/>
    <b v="0"/>
    <s v="music/rock"/>
    <n v="1.4973770491803278"/>
    <n v="4645.5"/>
    <x v="1"/>
    <x v="1"/>
  </r>
  <r>
    <n v="163"/>
    <s v="Burton-Watkins"/>
    <s v="Extended reciprocal circuit"/>
    <n v="3500"/>
    <x v="161"/>
    <x v="1"/>
    <n v="246"/>
    <x v="1"/>
    <s v="USD"/>
    <n v="1508475600"/>
    <n v="1512712800"/>
    <b v="0"/>
    <b v="1"/>
    <s v="photography/photography books"/>
    <n v="2.5325714285714285"/>
    <n v="4555"/>
    <x v="7"/>
    <x v="14"/>
  </r>
  <r>
    <n v="164"/>
    <s v="Lopez and Sons"/>
    <s v="Polarized human-resource protocol"/>
    <n v="150500"/>
    <x v="162"/>
    <x v="1"/>
    <n v="1396"/>
    <x v="1"/>
    <s v="USD"/>
    <n v="1507438800"/>
    <n v="1507525200"/>
    <b v="0"/>
    <b v="0"/>
    <s v="theater/plays"/>
    <n v="1.0016943521594683"/>
    <n v="76075.5"/>
    <x v="3"/>
    <x v="3"/>
  </r>
  <r>
    <n v="165"/>
    <s v="Cordova Ltd"/>
    <s v="Synergized radical product"/>
    <n v="90400"/>
    <x v="163"/>
    <x v="1"/>
    <n v="2506"/>
    <x v="1"/>
    <s v="USD"/>
    <n v="1501563600"/>
    <n v="1504328400"/>
    <b v="0"/>
    <b v="0"/>
    <s v="technology/web"/>
    <n v="1.2199004424778761"/>
    <n v="56392.5"/>
    <x v="2"/>
    <x v="2"/>
  </r>
  <r>
    <n v="166"/>
    <s v="Brown-Vang"/>
    <s v="Robust heuristic artificial intelligence"/>
    <n v="9800"/>
    <x v="164"/>
    <x v="1"/>
    <n v="244"/>
    <x v="1"/>
    <s v="USD"/>
    <n v="1292997600"/>
    <n v="1293343200"/>
    <b v="0"/>
    <b v="0"/>
    <s v="photography/photography books"/>
    <n v="1.3713265306122449"/>
    <n v="6841.5"/>
    <x v="7"/>
    <x v="14"/>
  </r>
  <r>
    <n v="167"/>
    <s v="Cruz-Ward"/>
    <s v="Robust content-based emulation"/>
    <n v="2600"/>
    <x v="165"/>
    <x v="1"/>
    <n v="146"/>
    <x v="2"/>
    <s v="AUD"/>
    <n v="1370840400"/>
    <n v="1371704400"/>
    <b v="0"/>
    <b v="0"/>
    <s v="theater/plays"/>
    <n v="4.155384615384615"/>
    <n v="5475"/>
    <x v="3"/>
    <x v="3"/>
  </r>
  <r>
    <n v="168"/>
    <s v="Hernandez Group"/>
    <s v="Ergonomic uniform open system"/>
    <n v="128100"/>
    <x v="166"/>
    <x v="0"/>
    <n v="955"/>
    <x v="3"/>
    <s v="DKK"/>
    <n v="1550815200"/>
    <n v="1552798800"/>
    <b v="0"/>
    <b v="1"/>
    <s v="music/indie rock"/>
    <n v="0.3130913348946136"/>
    <n v="20531"/>
    <x v="1"/>
    <x v="7"/>
  </r>
  <r>
    <n v="169"/>
    <s v="Tran, Steele and Wilson"/>
    <s v="Profit-focused modular product"/>
    <n v="23300"/>
    <x v="167"/>
    <x v="1"/>
    <n v="1267"/>
    <x v="1"/>
    <s v="USD"/>
    <n v="1339909200"/>
    <n v="1342328400"/>
    <b v="0"/>
    <b v="1"/>
    <s v="film &amp; video/shorts"/>
    <n v="4.240815450643777"/>
    <n v="50039"/>
    <x v="4"/>
    <x v="12"/>
  </r>
  <r>
    <n v="170"/>
    <s v="Summers, Gallegos and Stein"/>
    <s v="Mandatory mobile product"/>
    <n v="188100"/>
    <x v="168"/>
    <x v="0"/>
    <n v="67"/>
    <x v="1"/>
    <s v="USD"/>
    <n v="1501736400"/>
    <n v="1502341200"/>
    <b v="0"/>
    <b v="0"/>
    <s v="music/indie rock"/>
    <n v="2.9388623072833599E-2"/>
    <n v="2797.5"/>
    <x v="1"/>
    <x v="7"/>
  </r>
  <r>
    <n v="171"/>
    <s v="Blair Group"/>
    <s v="Public-key 3rdgeneration budgetary management"/>
    <n v="4900"/>
    <x v="169"/>
    <x v="0"/>
    <n v="5"/>
    <x v="1"/>
    <s v="USD"/>
    <n v="1395291600"/>
    <n v="1397192400"/>
    <b v="0"/>
    <b v="0"/>
    <s v="publishing/translations"/>
    <n v="0.1063265306122449"/>
    <n v="263"/>
    <x v="5"/>
    <x v="18"/>
  </r>
  <r>
    <n v="172"/>
    <s v="Nixon Inc"/>
    <s v="Centralized national firmware"/>
    <n v="800"/>
    <x v="170"/>
    <x v="0"/>
    <n v="26"/>
    <x v="1"/>
    <s v="USD"/>
    <n v="1405746000"/>
    <n v="1407042000"/>
    <b v="0"/>
    <b v="1"/>
    <s v="film &amp; video/documentary"/>
    <n v="0.82874999999999999"/>
    <n v="344.5"/>
    <x v="4"/>
    <x v="4"/>
  </r>
  <r>
    <n v="173"/>
    <s v="White LLC"/>
    <s v="Cross-group 4thgeneration middleware"/>
    <n v="96700"/>
    <x v="171"/>
    <x v="1"/>
    <n v="1561"/>
    <x v="1"/>
    <s v="USD"/>
    <n v="1368853200"/>
    <n v="1369371600"/>
    <b v="0"/>
    <b v="0"/>
    <s v="theater/plays"/>
    <n v="1.6301447776628748"/>
    <n v="79598"/>
    <x v="3"/>
    <x v="3"/>
  </r>
  <r>
    <n v="174"/>
    <s v="Santos, Black and Donovan"/>
    <s v="Pre-emptive scalable access"/>
    <n v="600"/>
    <x v="172"/>
    <x v="1"/>
    <n v="48"/>
    <x v="1"/>
    <s v="USD"/>
    <n v="1444021200"/>
    <n v="1444107600"/>
    <b v="0"/>
    <b v="1"/>
    <s v="technology/wearables"/>
    <n v="8.9466666666666672"/>
    <n v="2708"/>
    <x v="2"/>
    <x v="8"/>
  </r>
  <r>
    <n v="175"/>
    <s v="Jones, Contreras and Burnett"/>
    <s v="Sharable intangible migration"/>
    <n v="181200"/>
    <x v="173"/>
    <x v="0"/>
    <n v="1130"/>
    <x v="1"/>
    <s v="USD"/>
    <n v="1472619600"/>
    <n v="1474261200"/>
    <b v="0"/>
    <b v="0"/>
    <s v="theater/plays"/>
    <n v="0.26191501103752757"/>
    <n v="24294.5"/>
    <x v="3"/>
    <x v="3"/>
  </r>
  <r>
    <n v="176"/>
    <s v="Stone-Orozco"/>
    <s v="Proactive scalable Graphical User Interface"/>
    <n v="115000"/>
    <x v="174"/>
    <x v="0"/>
    <n v="782"/>
    <x v="1"/>
    <s v="USD"/>
    <n v="1472878800"/>
    <n v="1473656400"/>
    <b v="0"/>
    <b v="0"/>
    <s v="theater/plays"/>
    <n v="0.74834782608695649"/>
    <n v="43421"/>
    <x v="3"/>
    <x v="3"/>
  </r>
  <r>
    <n v="177"/>
    <s v="Lee, Gibson and Morgan"/>
    <s v="Digitized solution-oriented product"/>
    <n v="38800"/>
    <x v="175"/>
    <x v="1"/>
    <n v="2739"/>
    <x v="1"/>
    <s v="USD"/>
    <n v="1289800800"/>
    <n v="1291960800"/>
    <b v="0"/>
    <b v="0"/>
    <s v="theater/plays"/>
    <n v="4.1647680412371137"/>
    <n v="82166"/>
    <x v="3"/>
    <x v="3"/>
  </r>
  <r>
    <n v="178"/>
    <s v="Alexander-Williams"/>
    <s v="Triple-buffered cohesive structure"/>
    <n v="7200"/>
    <x v="176"/>
    <x v="0"/>
    <n v="210"/>
    <x v="1"/>
    <s v="USD"/>
    <n v="1505970000"/>
    <n v="1506747600"/>
    <b v="0"/>
    <b v="0"/>
    <s v="food/food trucks"/>
    <n v="0.96208333333333329"/>
    <n v="3568.5"/>
    <x v="0"/>
    <x v="0"/>
  </r>
  <r>
    <n v="179"/>
    <s v="Marks Ltd"/>
    <s v="Realigned human-resource orchestration"/>
    <n v="44500"/>
    <x v="177"/>
    <x v="1"/>
    <n v="3537"/>
    <x v="0"/>
    <s v="CAD"/>
    <n v="1363496400"/>
    <n v="1363582800"/>
    <b v="0"/>
    <b v="1"/>
    <s v="theater/plays"/>
    <n v="3.5771910112359548"/>
    <n v="81361"/>
    <x v="3"/>
    <x v="3"/>
  </r>
  <r>
    <n v="180"/>
    <s v="Olsen, Edwards and Reid"/>
    <s v="Optional clear-thinking software"/>
    <n v="56000"/>
    <x v="178"/>
    <x v="1"/>
    <n v="2107"/>
    <x v="2"/>
    <s v="AUD"/>
    <n v="1269234000"/>
    <n v="1269666000"/>
    <b v="0"/>
    <b v="0"/>
    <s v="technology/wearables"/>
    <n v="3.0845714285714285"/>
    <n v="87421.5"/>
    <x v="2"/>
    <x v="8"/>
  </r>
  <r>
    <n v="181"/>
    <s v="Daniels, Rose and Tyler"/>
    <s v="Centralized global approach"/>
    <n v="8600"/>
    <x v="179"/>
    <x v="0"/>
    <n v="136"/>
    <x v="1"/>
    <s v="USD"/>
    <n v="1507093200"/>
    <n v="1508648400"/>
    <b v="0"/>
    <b v="0"/>
    <s v="technology/web"/>
    <n v="0.61802325581395345"/>
    <n v="2725.5"/>
    <x v="2"/>
    <x v="2"/>
  </r>
  <r>
    <n v="182"/>
    <s v="Adams Group"/>
    <s v="Reverse-engineered bandwidth-monitored contingency"/>
    <n v="27100"/>
    <x v="180"/>
    <x v="1"/>
    <n v="3318"/>
    <x v="3"/>
    <s v="DKK"/>
    <n v="1560574800"/>
    <n v="1561957200"/>
    <b v="0"/>
    <b v="0"/>
    <s v="theater/plays"/>
    <n v="7.2232472324723247"/>
    <n v="99534"/>
    <x v="3"/>
    <x v="3"/>
  </r>
  <r>
    <n v="183"/>
    <s v="Rogers, Huerta and Medina"/>
    <s v="Pre-emptive bandwidth-monitored instruction set"/>
    <n v="5100"/>
    <x v="181"/>
    <x v="0"/>
    <n v="86"/>
    <x v="0"/>
    <s v="CAD"/>
    <n v="1284008400"/>
    <n v="1285131600"/>
    <b v="0"/>
    <b v="0"/>
    <s v="music/rock"/>
    <n v="0.69117647058823528"/>
    <n v="1805.5"/>
    <x v="1"/>
    <x v="1"/>
  </r>
  <r>
    <n v="184"/>
    <s v="Howard, Carter and Griffith"/>
    <s v="Adaptive asynchronous emulation"/>
    <n v="3600"/>
    <x v="182"/>
    <x v="1"/>
    <n v="340"/>
    <x v="1"/>
    <s v="USD"/>
    <n v="1556859600"/>
    <n v="1556946000"/>
    <b v="0"/>
    <b v="0"/>
    <s v="theater/plays"/>
    <n v="2.9305555555555554"/>
    <n v="5445"/>
    <x v="3"/>
    <x v="3"/>
  </r>
  <r>
    <n v="185"/>
    <s v="Bailey PLC"/>
    <s v="Innovative actuating conglomeration"/>
    <n v="1000"/>
    <x v="183"/>
    <x v="0"/>
    <n v="19"/>
    <x v="1"/>
    <s v="USD"/>
    <n v="1526187600"/>
    <n v="1527138000"/>
    <b v="0"/>
    <b v="0"/>
    <s v="film &amp; video/television"/>
    <n v="0.71799999999999997"/>
    <n v="368.5"/>
    <x v="4"/>
    <x v="19"/>
  </r>
  <r>
    <n v="186"/>
    <s v="Parker Group"/>
    <s v="Grass-roots foreground policy"/>
    <n v="88800"/>
    <x v="184"/>
    <x v="0"/>
    <n v="886"/>
    <x v="1"/>
    <s v="USD"/>
    <n v="1400821200"/>
    <n v="1402117200"/>
    <b v="0"/>
    <b v="0"/>
    <s v="theater/plays"/>
    <n v="0.31934684684684683"/>
    <n v="14622"/>
    <x v="3"/>
    <x v="3"/>
  </r>
  <r>
    <n v="187"/>
    <s v="Fox Group"/>
    <s v="Horizontal transitional paradigm"/>
    <n v="60200"/>
    <x v="185"/>
    <x v="1"/>
    <n v="1442"/>
    <x v="0"/>
    <s v="CAD"/>
    <n v="1361599200"/>
    <n v="1364014800"/>
    <b v="0"/>
    <b v="1"/>
    <s v="film &amp; video/shorts"/>
    <n v="2.2987375415282392"/>
    <n v="69913"/>
    <x v="4"/>
    <x v="12"/>
  </r>
  <r>
    <n v="188"/>
    <s v="Walker, Jones and Rodriguez"/>
    <s v="Networked didactic info-mediaries"/>
    <n v="8200"/>
    <x v="186"/>
    <x v="0"/>
    <n v="35"/>
    <x v="6"/>
    <s v="EUR"/>
    <n v="1417500000"/>
    <n v="1417586400"/>
    <b v="0"/>
    <b v="0"/>
    <s v="theater/plays"/>
    <n v="0.3201219512195122"/>
    <n v="1330"/>
    <x v="3"/>
    <x v="3"/>
  </r>
  <r>
    <n v="189"/>
    <s v="Anthony-Shaw"/>
    <s v="Switchable contextually-based access"/>
    <n v="191300"/>
    <x v="187"/>
    <x v="3"/>
    <n v="441"/>
    <x v="1"/>
    <s v="USD"/>
    <n v="1457071200"/>
    <n v="1457071200"/>
    <b v="0"/>
    <b v="0"/>
    <s v="theater/plays"/>
    <n v="0.23525352848928385"/>
    <n v="22722.5"/>
    <x v="3"/>
    <x v="3"/>
  </r>
  <r>
    <n v="190"/>
    <s v="Cook LLC"/>
    <s v="Up-sized dynamic throughput"/>
    <n v="3700"/>
    <x v="188"/>
    <x v="0"/>
    <n v="24"/>
    <x v="1"/>
    <s v="USD"/>
    <n v="1370322000"/>
    <n v="1370408400"/>
    <b v="0"/>
    <b v="1"/>
    <s v="theater/plays"/>
    <n v="0.68594594594594593"/>
    <n v="1281"/>
    <x v="3"/>
    <x v="3"/>
  </r>
  <r>
    <n v="191"/>
    <s v="Sutton PLC"/>
    <s v="Mandatory reciprocal superstructure"/>
    <n v="8400"/>
    <x v="189"/>
    <x v="0"/>
    <n v="86"/>
    <x v="6"/>
    <s v="EUR"/>
    <n v="1552366800"/>
    <n v="1552626000"/>
    <b v="0"/>
    <b v="0"/>
    <s v="theater/plays"/>
    <n v="0.37952380952380954"/>
    <n v="1637"/>
    <x v="3"/>
    <x v="3"/>
  </r>
  <r>
    <n v="192"/>
    <s v="Long, Morgan and Mitchell"/>
    <s v="Upgradable 4thgeneration productivity"/>
    <n v="42600"/>
    <x v="190"/>
    <x v="0"/>
    <n v="243"/>
    <x v="1"/>
    <s v="USD"/>
    <n v="1403845200"/>
    <n v="1404190800"/>
    <b v="0"/>
    <b v="0"/>
    <s v="music/rock"/>
    <n v="0.19992957746478873"/>
    <n v="4380"/>
    <x v="1"/>
    <x v="1"/>
  </r>
  <r>
    <n v="193"/>
    <s v="Calhoun, Rogers and Long"/>
    <s v="Progressive discrete hub"/>
    <n v="6600"/>
    <x v="191"/>
    <x v="0"/>
    <n v="65"/>
    <x v="1"/>
    <s v="USD"/>
    <n v="1523163600"/>
    <n v="1523509200"/>
    <b v="1"/>
    <b v="0"/>
    <s v="music/indie rock"/>
    <n v="0.45636363636363636"/>
    <n v="1538.5"/>
    <x v="1"/>
    <x v="7"/>
  </r>
  <r>
    <n v="194"/>
    <s v="Sandoval Group"/>
    <s v="Assimilated multi-tasking archive"/>
    <n v="7100"/>
    <x v="192"/>
    <x v="1"/>
    <n v="126"/>
    <x v="1"/>
    <s v="USD"/>
    <n v="1442206800"/>
    <n v="1443589200"/>
    <b v="0"/>
    <b v="0"/>
    <s v="music/metal"/>
    <n v="1.227605633802817"/>
    <n v="4421"/>
    <x v="1"/>
    <x v="16"/>
  </r>
  <r>
    <n v="195"/>
    <s v="Smith and Sons"/>
    <s v="Upgradable high-level solution"/>
    <n v="15800"/>
    <x v="193"/>
    <x v="1"/>
    <n v="524"/>
    <x v="1"/>
    <s v="USD"/>
    <n v="1532840400"/>
    <n v="1533445200"/>
    <b v="0"/>
    <b v="0"/>
    <s v="music/electric music"/>
    <n v="3.61753164556962"/>
    <n v="28840.5"/>
    <x v="1"/>
    <x v="5"/>
  </r>
  <r>
    <n v="196"/>
    <s v="King Inc"/>
    <s v="Organic bandwidth-monitored frame"/>
    <n v="8200"/>
    <x v="194"/>
    <x v="0"/>
    <n v="100"/>
    <x v="3"/>
    <s v="DKK"/>
    <n v="1472878800"/>
    <n v="1474520400"/>
    <b v="0"/>
    <b v="0"/>
    <s v="technology/wearables"/>
    <n v="0.63146341463414635"/>
    <n v="2639"/>
    <x v="2"/>
    <x v="8"/>
  </r>
  <r>
    <n v="197"/>
    <s v="Perry and Sons"/>
    <s v="Business-focused logistical framework"/>
    <n v="54700"/>
    <x v="195"/>
    <x v="1"/>
    <n v="1989"/>
    <x v="1"/>
    <s v="USD"/>
    <n v="1498194000"/>
    <n v="1499403600"/>
    <b v="0"/>
    <b v="0"/>
    <s v="film &amp; video/drama"/>
    <n v="2.9820475319926874"/>
    <n v="82553.5"/>
    <x v="4"/>
    <x v="6"/>
  </r>
  <r>
    <n v="198"/>
    <s v="Palmer Inc"/>
    <s v="Universal multi-state capability"/>
    <n v="63200"/>
    <x v="196"/>
    <x v="0"/>
    <n v="168"/>
    <x v="1"/>
    <s v="USD"/>
    <n v="1281070800"/>
    <n v="1283576400"/>
    <b v="0"/>
    <b v="0"/>
    <s v="music/electric music"/>
    <n v="9.5585443037974685E-2"/>
    <n v="3104.5"/>
    <x v="1"/>
    <x v="5"/>
  </r>
  <r>
    <n v="199"/>
    <s v="Hull, Baker and Martinez"/>
    <s v="Digitized reciprocal infrastructure"/>
    <n v="1800"/>
    <x v="197"/>
    <x v="0"/>
    <n v="13"/>
    <x v="1"/>
    <s v="USD"/>
    <n v="1436245200"/>
    <n v="1436590800"/>
    <b v="0"/>
    <b v="0"/>
    <s v="music/rock"/>
    <n v="0.5377777777777778"/>
    <n v="490.5"/>
    <x v="1"/>
    <x v="1"/>
  </r>
  <r>
    <n v="200"/>
    <s v="Becker, Rice and White"/>
    <s v="Reduced dedicated capability"/>
    <n v="100"/>
    <x v="50"/>
    <x v="0"/>
    <n v="1"/>
    <x v="0"/>
    <s v="CAD"/>
    <n v="1269493200"/>
    <n v="1270443600"/>
    <b v="0"/>
    <b v="0"/>
    <s v="theater/plays"/>
    <n v="0.02"/>
    <n v="1.5"/>
    <x v="3"/>
    <x v="3"/>
  </r>
  <r>
    <n v="201"/>
    <s v="Osborne, Perkins and Knox"/>
    <s v="Cross-platform bi-directional workforce"/>
    <n v="2100"/>
    <x v="198"/>
    <x v="1"/>
    <n v="157"/>
    <x v="1"/>
    <s v="USD"/>
    <n v="1406264400"/>
    <n v="1407819600"/>
    <b v="0"/>
    <b v="0"/>
    <s v="technology/web"/>
    <n v="6.8119047619047617"/>
    <n v="7231"/>
    <x v="2"/>
    <x v="2"/>
  </r>
  <r>
    <n v="202"/>
    <s v="Mcknight-Freeman"/>
    <s v="Upgradable scalable methodology"/>
    <n v="8300"/>
    <x v="199"/>
    <x v="3"/>
    <n v="82"/>
    <x v="1"/>
    <s v="USD"/>
    <n v="1317531600"/>
    <n v="1317877200"/>
    <b v="0"/>
    <b v="0"/>
    <s v="food/food trucks"/>
    <n v="0.78831325301204824"/>
    <n v="3312.5"/>
    <x v="0"/>
    <x v="0"/>
  </r>
  <r>
    <n v="203"/>
    <s v="Hayden, Shannon and Stein"/>
    <s v="Customer-focused client-server service-desk"/>
    <n v="143900"/>
    <x v="200"/>
    <x v="1"/>
    <n v="4498"/>
    <x v="2"/>
    <s v="AUD"/>
    <n v="1484632800"/>
    <n v="1484805600"/>
    <b v="0"/>
    <b v="0"/>
    <s v="theater/plays"/>
    <n v="1.3440792216817234"/>
    <n v="98955.5"/>
    <x v="3"/>
    <x v="3"/>
  </r>
  <r>
    <n v="204"/>
    <s v="Daniel-Luna"/>
    <s v="Mandatory multimedia leverage"/>
    <n v="75000"/>
    <x v="201"/>
    <x v="0"/>
    <n v="40"/>
    <x v="1"/>
    <s v="USD"/>
    <n v="1301806800"/>
    <n v="1302670800"/>
    <b v="0"/>
    <b v="0"/>
    <s v="music/jazz"/>
    <n v="3.372E-2"/>
    <n v="1284.5"/>
    <x v="1"/>
    <x v="17"/>
  </r>
  <r>
    <n v="205"/>
    <s v="Weaver-Marquez"/>
    <s v="Focused analyzing circuit"/>
    <n v="1300"/>
    <x v="202"/>
    <x v="1"/>
    <n v="80"/>
    <x v="1"/>
    <s v="USD"/>
    <n v="1539752400"/>
    <n v="1540789200"/>
    <b v="1"/>
    <b v="0"/>
    <s v="theater/plays"/>
    <n v="4.3184615384615386"/>
    <n v="2847"/>
    <x v="3"/>
    <x v="3"/>
  </r>
  <r>
    <n v="206"/>
    <s v="Austin, Baker and Kelley"/>
    <s v="Fundamental grid-enabled strategy"/>
    <n v="9000"/>
    <x v="203"/>
    <x v="3"/>
    <n v="57"/>
    <x v="1"/>
    <s v="USD"/>
    <n v="1267250400"/>
    <n v="1268028000"/>
    <b v="0"/>
    <b v="0"/>
    <s v="publishing/fiction"/>
    <n v="0.38844444444444443"/>
    <n v="1776.5"/>
    <x v="5"/>
    <x v="13"/>
  </r>
  <r>
    <n v="207"/>
    <s v="Carney-Anderson"/>
    <s v="Digitized 5thgeneration knowledgebase"/>
    <n v="1000"/>
    <x v="204"/>
    <x v="1"/>
    <n v="43"/>
    <x v="1"/>
    <s v="USD"/>
    <n v="1535432400"/>
    <n v="1537160400"/>
    <b v="0"/>
    <b v="1"/>
    <s v="music/rock"/>
    <n v="4.2569999999999997"/>
    <n v="2150"/>
    <x v="1"/>
    <x v="1"/>
  </r>
  <r>
    <n v="208"/>
    <s v="Jackson Inc"/>
    <s v="Mandatory multi-tasking encryption"/>
    <n v="196900"/>
    <x v="205"/>
    <x v="1"/>
    <n v="2053"/>
    <x v="1"/>
    <s v="USD"/>
    <n v="1510207200"/>
    <n v="1512280800"/>
    <b v="0"/>
    <b v="0"/>
    <s v="film &amp; video/documentary"/>
    <n v="1.0112239715591671"/>
    <n v="100581.5"/>
    <x v="4"/>
    <x v="4"/>
  </r>
  <r>
    <n v="209"/>
    <s v="Warren Ltd"/>
    <s v="Distributed system-worthy application"/>
    <n v="194500"/>
    <x v="206"/>
    <x v="2"/>
    <n v="808"/>
    <x v="2"/>
    <s v="AUD"/>
    <n v="1462510800"/>
    <n v="1463115600"/>
    <b v="0"/>
    <b v="0"/>
    <s v="film &amp; video/documentary"/>
    <n v="0.21188688946015424"/>
    <n v="21010"/>
    <x v="4"/>
    <x v="4"/>
  </r>
  <r>
    <n v="210"/>
    <s v="Schultz Inc"/>
    <s v="Synergistic tertiary time-frame"/>
    <n v="9400"/>
    <x v="207"/>
    <x v="0"/>
    <n v="226"/>
    <x v="3"/>
    <s v="DKK"/>
    <n v="1488520800"/>
    <n v="1490850000"/>
    <b v="0"/>
    <b v="0"/>
    <s v="film &amp; video/science fiction"/>
    <n v="0.67425531914893622"/>
    <n v="3282"/>
    <x v="4"/>
    <x v="22"/>
  </r>
  <r>
    <n v="211"/>
    <s v="Thompson LLC"/>
    <s v="Customer-focused impactful benchmark"/>
    <n v="104400"/>
    <x v="208"/>
    <x v="0"/>
    <n v="1625"/>
    <x v="1"/>
    <s v="USD"/>
    <n v="1377579600"/>
    <n v="1379653200"/>
    <b v="0"/>
    <b v="0"/>
    <s v="theater/plays"/>
    <n v="0.9492337164750958"/>
    <n v="50362.5"/>
    <x v="3"/>
    <x v="3"/>
  </r>
  <r>
    <n v="212"/>
    <s v="Johnson Inc"/>
    <s v="Profound next generation infrastructure"/>
    <n v="8100"/>
    <x v="209"/>
    <x v="1"/>
    <n v="168"/>
    <x v="1"/>
    <s v="USD"/>
    <n v="1576389600"/>
    <n v="1580364000"/>
    <b v="0"/>
    <b v="0"/>
    <s v="theater/plays"/>
    <n v="1.5185185185185186"/>
    <n v="6234"/>
    <x v="3"/>
    <x v="3"/>
  </r>
  <r>
    <n v="213"/>
    <s v="Morgan-Warren"/>
    <s v="Face-to-face encompassing info-mediaries"/>
    <n v="87900"/>
    <x v="210"/>
    <x v="1"/>
    <n v="4289"/>
    <x v="1"/>
    <s v="USD"/>
    <n v="1289019600"/>
    <n v="1289714400"/>
    <b v="0"/>
    <b v="1"/>
    <s v="music/indie rock"/>
    <n v="1.9516382252559727"/>
    <n v="87919"/>
    <x v="1"/>
    <x v="7"/>
  </r>
  <r>
    <n v="214"/>
    <s v="Sullivan Group"/>
    <s v="Open-source fresh-thinking policy"/>
    <n v="1400"/>
    <x v="211"/>
    <x v="1"/>
    <n v="165"/>
    <x v="1"/>
    <s v="USD"/>
    <n v="1282194000"/>
    <n v="1282712400"/>
    <b v="0"/>
    <b v="0"/>
    <s v="music/rock"/>
    <n v="10.231428571428571"/>
    <n v="7244.5"/>
    <x v="1"/>
    <x v="1"/>
  </r>
  <r>
    <n v="215"/>
    <s v="Vargas, Banks and Palmer"/>
    <s v="Extended 24/7 implementation"/>
    <n v="156800"/>
    <x v="212"/>
    <x v="0"/>
    <n v="143"/>
    <x v="1"/>
    <s v="USD"/>
    <n v="1550037600"/>
    <n v="1550210400"/>
    <b v="0"/>
    <b v="0"/>
    <s v="theater/plays"/>
    <n v="3.8418367346938778E-2"/>
    <n v="3083.5"/>
    <x v="3"/>
    <x v="3"/>
  </r>
  <r>
    <n v="216"/>
    <s v="Johnson, Dixon and Zimmerman"/>
    <s v="Organic dynamic algorithm"/>
    <n v="121700"/>
    <x v="213"/>
    <x v="1"/>
    <n v="1815"/>
    <x v="1"/>
    <s v="USD"/>
    <n v="1321941600"/>
    <n v="1322114400"/>
    <b v="0"/>
    <b v="0"/>
    <s v="theater/plays"/>
    <n v="1.5507066557107643"/>
    <n v="95268"/>
    <x v="3"/>
    <x v="3"/>
  </r>
  <r>
    <n v="217"/>
    <s v="Moore, Dudley and Navarro"/>
    <s v="Organic multi-tasking focus group"/>
    <n v="129400"/>
    <x v="214"/>
    <x v="0"/>
    <n v="934"/>
    <x v="1"/>
    <s v="USD"/>
    <n v="1556427600"/>
    <n v="1557205200"/>
    <b v="0"/>
    <b v="0"/>
    <s v="film &amp; video/science fiction"/>
    <n v="0.44753477588871715"/>
    <n v="29422.5"/>
    <x v="4"/>
    <x v="22"/>
  </r>
  <r>
    <n v="218"/>
    <s v="Price-Rodriguez"/>
    <s v="Adaptive logistical initiative"/>
    <n v="5700"/>
    <x v="215"/>
    <x v="1"/>
    <n v="397"/>
    <x v="4"/>
    <s v="GBP"/>
    <n v="1320991200"/>
    <n v="1323928800"/>
    <b v="0"/>
    <b v="1"/>
    <s v="film &amp; video/shorts"/>
    <n v="2.1594736842105262"/>
    <n v="6353"/>
    <x v="4"/>
    <x v="12"/>
  </r>
  <r>
    <n v="219"/>
    <s v="Huang-Henderson"/>
    <s v="Stand-alone mobile customer loyalty"/>
    <n v="41700"/>
    <x v="216"/>
    <x v="1"/>
    <n v="1539"/>
    <x v="1"/>
    <s v="USD"/>
    <n v="1345093200"/>
    <n v="1346130000"/>
    <b v="0"/>
    <b v="0"/>
    <s v="film &amp; video/animation"/>
    <n v="3.3212709832134291"/>
    <n v="70018"/>
    <x v="4"/>
    <x v="10"/>
  </r>
  <r>
    <n v="220"/>
    <s v="Owens-Le"/>
    <s v="Focused composite approach"/>
    <n v="7900"/>
    <x v="217"/>
    <x v="0"/>
    <n v="17"/>
    <x v="1"/>
    <s v="USD"/>
    <n v="1309496400"/>
    <n v="1311051600"/>
    <b v="1"/>
    <b v="0"/>
    <s v="theater/plays"/>
    <n v="8.4430379746835441E-2"/>
    <n v="342"/>
    <x v="3"/>
    <x v="3"/>
  </r>
  <r>
    <n v="221"/>
    <s v="Huff LLC"/>
    <s v="Face-to-face clear-thinking Local Area Network"/>
    <n v="121500"/>
    <x v="218"/>
    <x v="0"/>
    <n v="2179"/>
    <x v="1"/>
    <s v="USD"/>
    <n v="1340254800"/>
    <n v="1340427600"/>
    <b v="1"/>
    <b v="0"/>
    <s v="food/food trucks"/>
    <n v="0.9862551440329218"/>
    <n v="61004.5"/>
    <x v="0"/>
    <x v="0"/>
  </r>
  <r>
    <n v="222"/>
    <s v="Johnson LLC"/>
    <s v="Cross-group cohesive circuit"/>
    <n v="4800"/>
    <x v="219"/>
    <x v="1"/>
    <n v="138"/>
    <x v="1"/>
    <s v="USD"/>
    <n v="1412226000"/>
    <n v="1412312400"/>
    <b v="0"/>
    <b v="0"/>
    <s v="photography/photography books"/>
    <n v="1.3797916666666667"/>
    <n v="3380.5"/>
    <x v="7"/>
    <x v="14"/>
  </r>
  <r>
    <n v="223"/>
    <s v="Chavez, Garcia and Cantu"/>
    <s v="Synergistic explicit capability"/>
    <n v="87300"/>
    <x v="220"/>
    <x v="0"/>
    <n v="931"/>
    <x v="1"/>
    <s v="USD"/>
    <n v="1458104400"/>
    <n v="1459314000"/>
    <b v="0"/>
    <b v="0"/>
    <s v="theater/plays"/>
    <n v="0.93810996563573879"/>
    <n v="41414"/>
    <x v="3"/>
    <x v="3"/>
  </r>
  <r>
    <n v="224"/>
    <s v="Lester-Moore"/>
    <s v="Diverse analyzing definition"/>
    <n v="46300"/>
    <x v="221"/>
    <x v="1"/>
    <n v="3594"/>
    <x v="1"/>
    <s v="USD"/>
    <n v="1411534800"/>
    <n v="1415426400"/>
    <b v="0"/>
    <b v="0"/>
    <s v="film &amp; video/science fiction"/>
    <n v="4.0363930885529156"/>
    <n v="95239.5"/>
    <x v="4"/>
    <x v="22"/>
  </r>
  <r>
    <n v="225"/>
    <s v="Fox-Quinn"/>
    <s v="Enterprise-wide reciprocal success"/>
    <n v="67800"/>
    <x v="222"/>
    <x v="1"/>
    <n v="5880"/>
    <x v="1"/>
    <s v="USD"/>
    <n v="1399093200"/>
    <n v="1399093200"/>
    <b v="1"/>
    <b v="0"/>
    <s v="music/rock"/>
    <n v="2.6017404129793511"/>
    <n v="91139"/>
    <x v="1"/>
    <x v="1"/>
  </r>
  <r>
    <n v="226"/>
    <s v="Garcia Inc"/>
    <s v="Progressive neutral middleware"/>
    <n v="3000"/>
    <x v="223"/>
    <x v="1"/>
    <n v="112"/>
    <x v="1"/>
    <s v="USD"/>
    <n v="1270702800"/>
    <n v="1273899600"/>
    <b v="0"/>
    <b v="0"/>
    <s v="photography/photography books"/>
    <n v="3.6663333333333332"/>
    <n v="5555.5"/>
    <x v="7"/>
    <x v="14"/>
  </r>
  <r>
    <n v="227"/>
    <s v="Johnson-Lee"/>
    <s v="Intuitive exuding process improvement"/>
    <n v="60900"/>
    <x v="224"/>
    <x v="1"/>
    <n v="943"/>
    <x v="1"/>
    <s v="USD"/>
    <n v="1431666000"/>
    <n v="1432184400"/>
    <b v="0"/>
    <b v="0"/>
    <s v="games/mobile games"/>
    <n v="1.687208538587849"/>
    <n v="51847"/>
    <x v="6"/>
    <x v="20"/>
  </r>
  <r>
    <n v="228"/>
    <s v="Pineda Group"/>
    <s v="Exclusive real-time protocol"/>
    <n v="137900"/>
    <x v="225"/>
    <x v="1"/>
    <n v="2468"/>
    <x v="1"/>
    <s v="USD"/>
    <n v="1472619600"/>
    <n v="1474779600"/>
    <b v="0"/>
    <b v="0"/>
    <s v="film &amp; video/animation"/>
    <n v="1.1990717911530093"/>
    <n v="83910"/>
    <x v="4"/>
    <x v="10"/>
  </r>
  <r>
    <n v="229"/>
    <s v="Hoffman-Howard"/>
    <s v="Extended encompassing application"/>
    <n v="85600"/>
    <x v="226"/>
    <x v="1"/>
    <n v="2551"/>
    <x v="1"/>
    <s v="USD"/>
    <n v="1496293200"/>
    <n v="1500440400"/>
    <b v="0"/>
    <b v="1"/>
    <s v="games/mobile games"/>
    <n v="1.936892523364486"/>
    <n v="84174.5"/>
    <x v="6"/>
    <x v="20"/>
  </r>
  <r>
    <n v="230"/>
    <s v="Miranda, Hall and Mcgrath"/>
    <s v="Progressive value-added ability"/>
    <n v="2400"/>
    <x v="227"/>
    <x v="1"/>
    <n v="101"/>
    <x v="1"/>
    <s v="USD"/>
    <n v="1575612000"/>
    <n v="1575612000"/>
    <b v="0"/>
    <b v="0"/>
    <s v="games/video games"/>
    <n v="4.2016666666666671"/>
    <n v="5092.5"/>
    <x v="6"/>
    <x v="11"/>
  </r>
  <r>
    <n v="231"/>
    <s v="Williams, Carter and Gonzalez"/>
    <s v="Cross-platform uniform hardware"/>
    <n v="7200"/>
    <x v="228"/>
    <x v="3"/>
    <n v="67"/>
    <x v="1"/>
    <s v="USD"/>
    <n v="1369112400"/>
    <n v="1374123600"/>
    <b v="0"/>
    <b v="0"/>
    <s v="theater/plays"/>
    <n v="0.76708333333333334"/>
    <n v="2795"/>
    <x v="3"/>
    <x v="3"/>
  </r>
  <r>
    <n v="232"/>
    <s v="Davis-Rodriguez"/>
    <s v="Progressive secondary portal"/>
    <n v="3400"/>
    <x v="229"/>
    <x v="1"/>
    <n v="92"/>
    <x v="1"/>
    <s v="USD"/>
    <n v="1469422800"/>
    <n v="1469509200"/>
    <b v="0"/>
    <b v="0"/>
    <s v="theater/plays"/>
    <n v="1.7126470588235294"/>
    <n v="2957.5"/>
    <x v="3"/>
    <x v="3"/>
  </r>
  <r>
    <n v="233"/>
    <s v="Reid, Rivera and Perry"/>
    <s v="Multi-lateral national adapter"/>
    <n v="3800"/>
    <x v="230"/>
    <x v="1"/>
    <n v="62"/>
    <x v="1"/>
    <s v="USD"/>
    <n v="1307854800"/>
    <n v="1309237200"/>
    <b v="0"/>
    <b v="0"/>
    <s v="film &amp; video/animation"/>
    <n v="1.5789473684210527"/>
    <n v="3031"/>
    <x v="4"/>
    <x v="10"/>
  </r>
  <r>
    <n v="234"/>
    <s v="Mendoza-Parker"/>
    <s v="Enterprise-wide motivating matrices"/>
    <n v="7500"/>
    <x v="231"/>
    <x v="1"/>
    <n v="149"/>
    <x v="6"/>
    <s v="EUR"/>
    <n v="1503378000"/>
    <n v="1503982800"/>
    <b v="0"/>
    <b v="1"/>
    <s v="games/video games"/>
    <n v="1.0908"/>
    <n v="4165"/>
    <x v="6"/>
    <x v="11"/>
  </r>
  <r>
    <n v="235"/>
    <s v="Lee, Ali and Guzman"/>
    <s v="Polarized upward-trending Local Area Network"/>
    <n v="8600"/>
    <x v="232"/>
    <x v="0"/>
    <n v="92"/>
    <x v="1"/>
    <s v="USD"/>
    <n v="1486965600"/>
    <n v="1487397600"/>
    <b v="0"/>
    <b v="0"/>
    <s v="film &amp; video/animation"/>
    <n v="0.41732558139534881"/>
    <n v="1840.5"/>
    <x v="4"/>
    <x v="10"/>
  </r>
  <r>
    <n v="236"/>
    <s v="Gallegos-Cobb"/>
    <s v="Object-based directional function"/>
    <n v="39500"/>
    <x v="233"/>
    <x v="0"/>
    <n v="57"/>
    <x v="2"/>
    <s v="AUD"/>
    <n v="1561438800"/>
    <n v="1562043600"/>
    <b v="0"/>
    <b v="1"/>
    <s v="music/rock"/>
    <n v="0.10944303797468355"/>
    <n v="2190"/>
    <x v="1"/>
    <x v="1"/>
  </r>
  <r>
    <n v="237"/>
    <s v="Ellison PLC"/>
    <s v="Re-contextualized tangible open architecture"/>
    <n v="9300"/>
    <x v="234"/>
    <x v="1"/>
    <n v="329"/>
    <x v="1"/>
    <s v="USD"/>
    <n v="1398402000"/>
    <n v="1398574800"/>
    <b v="0"/>
    <b v="0"/>
    <s v="film &amp; video/animation"/>
    <n v="1.593763440860215"/>
    <n v="7575.5"/>
    <x v="4"/>
    <x v="10"/>
  </r>
  <r>
    <n v="238"/>
    <s v="Bolton, Sanchez and Carrillo"/>
    <s v="Distributed systemic adapter"/>
    <n v="2400"/>
    <x v="235"/>
    <x v="1"/>
    <n v="97"/>
    <x v="3"/>
    <s v="DKK"/>
    <n v="1513231200"/>
    <n v="1515391200"/>
    <b v="0"/>
    <b v="1"/>
    <s v="theater/plays"/>
    <n v="4.2241666666666671"/>
    <n v="5117.5"/>
    <x v="3"/>
    <x v="3"/>
  </r>
  <r>
    <n v="239"/>
    <s v="Mason-Sanders"/>
    <s v="Networked web-enabled instruction set"/>
    <n v="3200"/>
    <x v="236"/>
    <x v="0"/>
    <n v="41"/>
    <x v="1"/>
    <s v="USD"/>
    <n v="1440824400"/>
    <n v="1441170000"/>
    <b v="0"/>
    <b v="0"/>
    <s v="technology/wearables"/>
    <n v="0.97718749999999999"/>
    <n v="1584"/>
    <x v="2"/>
    <x v="8"/>
  </r>
  <r>
    <n v="240"/>
    <s v="Pitts-Reed"/>
    <s v="Vision-oriented dynamic service-desk"/>
    <n v="29400"/>
    <x v="237"/>
    <x v="1"/>
    <n v="1784"/>
    <x v="1"/>
    <s v="USD"/>
    <n v="1281070800"/>
    <n v="1281157200"/>
    <b v="0"/>
    <b v="0"/>
    <s v="theater/plays"/>
    <n v="4.1878911564625847"/>
    <n v="62454"/>
    <x v="3"/>
    <x v="3"/>
  </r>
  <r>
    <n v="241"/>
    <s v="Gonzalez-Martinez"/>
    <s v="Vision-oriented actuating open system"/>
    <n v="168500"/>
    <x v="238"/>
    <x v="1"/>
    <n v="1684"/>
    <x v="2"/>
    <s v="AUD"/>
    <n v="1397365200"/>
    <n v="1398229200"/>
    <b v="0"/>
    <b v="1"/>
    <s v="publishing/nonfiction"/>
    <n v="1.0191632047477746"/>
    <n v="86706.5"/>
    <x v="5"/>
    <x v="9"/>
  </r>
  <r>
    <n v="242"/>
    <s v="Hill, Martin and Garcia"/>
    <s v="Sharable scalable core"/>
    <n v="8400"/>
    <x v="239"/>
    <x v="1"/>
    <n v="250"/>
    <x v="1"/>
    <s v="USD"/>
    <n v="1494392400"/>
    <n v="1495256400"/>
    <b v="0"/>
    <b v="1"/>
    <s v="music/rock"/>
    <n v="1.2772619047619047"/>
    <n v="5489.5"/>
    <x v="1"/>
    <x v="1"/>
  </r>
  <r>
    <n v="243"/>
    <s v="Garcia PLC"/>
    <s v="Customer-focused attitude-oriented function"/>
    <n v="2300"/>
    <x v="240"/>
    <x v="1"/>
    <n v="238"/>
    <x v="1"/>
    <s v="USD"/>
    <n v="1520143200"/>
    <n v="1520402400"/>
    <b v="0"/>
    <b v="0"/>
    <s v="theater/plays"/>
    <n v="4.4521739130434783"/>
    <n v="5239"/>
    <x v="3"/>
    <x v="3"/>
  </r>
  <r>
    <n v="244"/>
    <s v="Herring-Bailey"/>
    <s v="Reverse-engineered system-worthy extranet"/>
    <n v="700"/>
    <x v="241"/>
    <x v="1"/>
    <n v="53"/>
    <x v="1"/>
    <s v="USD"/>
    <n v="1405314000"/>
    <n v="1409806800"/>
    <b v="0"/>
    <b v="0"/>
    <s v="theater/plays"/>
    <n v="5.6971428571428575"/>
    <n v="2020.5"/>
    <x v="3"/>
    <x v="3"/>
  </r>
  <r>
    <n v="245"/>
    <s v="Russell-Gardner"/>
    <s v="Re-engineered systematic monitoring"/>
    <n v="2900"/>
    <x v="242"/>
    <x v="1"/>
    <n v="214"/>
    <x v="1"/>
    <s v="USD"/>
    <n v="1396846800"/>
    <n v="1396933200"/>
    <b v="0"/>
    <b v="0"/>
    <s v="theater/plays"/>
    <n v="5.0934482758620687"/>
    <n v="7492.5"/>
    <x v="3"/>
    <x v="3"/>
  </r>
  <r>
    <n v="246"/>
    <s v="Walters-Carter"/>
    <s v="Seamless value-added standardization"/>
    <n v="4500"/>
    <x v="243"/>
    <x v="1"/>
    <n v="222"/>
    <x v="1"/>
    <s v="USD"/>
    <n v="1375678800"/>
    <n v="1376024400"/>
    <b v="0"/>
    <b v="0"/>
    <s v="technology/web"/>
    <n v="3.2553333333333332"/>
    <n v="7435.5"/>
    <x v="2"/>
    <x v="2"/>
  </r>
  <r>
    <n v="247"/>
    <s v="Johnson, Patterson and Montoya"/>
    <s v="Triple-buffered fresh-thinking frame"/>
    <n v="19800"/>
    <x v="244"/>
    <x v="1"/>
    <n v="1884"/>
    <x v="1"/>
    <s v="USD"/>
    <n v="1482386400"/>
    <n v="1483682400"/>
    <b v="0"/>
    <b v="1"/>
    <s v="publishing/fiction"/>
    <n v="9.3261616161616168"/>
    <n v="93271"/>
    <x v="5"/>
    <x v="13"/>
  </r>
  <r>
    <n v="248"/>
    <s v="Roberts and Sons"/>
    <s v="Streamlined holistic knowledgebase"/>
    <n v="6200"/>
    <x v="245"/>
    <x v="1"/>
    <n v="218"/>
    <x v="2"/>
    <s v="AUD"/>
    <n v="1420005600"/>
    <n v="1420437600"/>
    <b v="0"/>
    <b v="0"/>
    <s v="games/mobile games"/>
    <n v="2.1133870967741935"/>
    <n v="6660.5"/>
    <x v="6"/>
    <x v="20"/>
  </r>
  <r>
    <n v="249"/>
    <s v="Avila-Nelson"/>
    <s v="Up-sized intermediate website"/>
    <n v="61500"/>
    <x v="246"/>
    <x v="1"/>
    <n v="6465"/>
    <x v="1"/>
    <s v="USD"/>
    <n v="1420178400"/>
    <n v="1420783200"/>
    <b v="0"/>
    <b v="0"/>
    <s v="publishing/translations"/>
    <n v="2.7332520325203253"/>
    <n v="87280"/>
    <x v="5"/>
    <x v="18"/>
  </r>
  <r>
    <n v="250"/>
    <s v="Robbins and Sons"/>
    <s v="Future-proofed directional synergy"/>
    <n v="100"/>
    <x v="247"/>
    <x v="0"/>
    <n v="1"/>
    <x v="1"/>
    <s v="USD"/>
    <n v="1264399200"/>
    <n v="1267423200"/>
    <b v="0"/>
    <b v="0"/>
    <s v="music/rock"/>
    <n v="0.03"/>
    <n v="2"/>
    <x v="1"/>
    <x v="1"/>
  </r>
  <r>
    <n v="251"/>
    <s v="Singleton Ltd"/>
    <s v="Enhanced user-facing function"/>
    <n v="7100"/>
    <x v="248"/>
    <x v="0"/>
    <n v="101"/>
    <x v="1"/>
    <s v="USD"/>
    <n v="1355032800"/>
    <n v="1355205600"/>
    <b v="0"/>
    <b v="0"/>
    <s v="theater/plays"/>
    <n v="0.54084507042253516"/>
    <n v="1970.5"/>
    <x v="3"/>
    <x v="3"/>
  </r>
  <r>
    <n v="252"/>
    <s v="Perez PLC"/>
    <s v="Operative bandwidth-monitored interface"/>
    <n v="1000"/>
    <x v="249"/>
    <x v="1"/>
    <n v="59"/>
    <x v="1"/>
    <s v="USD"/>
    <n v="1382677200"/>
    <n v="1383109200"/>
    <b v="0"/>
    <b v="0"/>
    <s v="theater/plays"/>
    <n v="6.2629999999999999"/>
    <n v="3161"/>
    <x v="3"/>
    <x v="3"/>
  </r>
  <r>
    <n v="253"/>
    <s v="Rogers, Jacobs and Jackson"/>
    <s v="Upgradable multi-state instruction set"/>
    <n v="121500"/>
    <x v="250"/>
    <x v="0"/>
    <n v="1335"/>
    <x v="0"/>
    <s v="CAD"/>
    <n v="1302238800"/>
    <n v="1303275600"/>
    <b v="0"/>
    <b v="0"/>
    <s v="film &amp; video/drama"/>
    <n v="0.8902139917695473"/>
    <n v="54748"/>
    <x v="4"/>
    <x v="6"/>
  </r>
  <r>
    <n v="254"/>
    <s v="Barry Group"/>
    <s v="De-engineered static Local Area Network"/>
    <n v="4600"/>
    <x v="251"/>
    <x v="1"/>
    <n v="88"/>
    <x v="1"/>
    <s v="USD"/>
    <n v="1487656800"/>
    <n v="1487829600"/>
    <b v="0"/>
    <b v="0"/>
    <s v="publishing/nonfiction"/>
    <n v="1.8489130434782608"/>
    <n v="4296.5"/>
    <x v="5"/>
    <x v="9"/>
  </r>
  <r>
    <n v="255"/>
    <s v="Rosales, Branch and Harmon"/>
    <s v="Upgradable grid-enabled superstructure"/>
    <n v="80500"/>
    <x v="252"/>
    <x v="1"/>
    <n v="1697"/>
    <x v="1"/>
    <s v="USD"/>
    <n v="1297836000"/>
    <n v="1298268000"/>
    <b v="0"/>
    <b v="1"/>
    <s v="music/rock"/>
    <n v="1.2016770186335404"/>
    <n v="49216"/>
    <x v="1"/>
    <x v="1"/>
  </r>
  <r>
    <n v="256"/>
    <s v="Smith-Reid"/>
    <s v="Optimized actuating toolset"/>
    <n v="4100"/>
    <x v="253"/>
    <x v="0"/>
    <n v="15"/>
    <x v="4"/>
    <s v="GBP"/>
    <n v="1453615200"/>
    <n v="1456812000"/>
    <b v="0"/>
    <b v="0"/>
    <s v="music/rock"/>
    <n v="0.23390243902439026"/>
    <n v="487"/>
    <x v="1"/>
    <x v="1"/>
  </r>
  <r>
    <n v="257"/>
    <s v="Williams Inc"/>
    <s v="Decentralized exuding strategy"/>
    <n v="5700"/>
    <x v="254"/>
    <x v="1"/>
    <n v="92"/>
    <x v="1"/>
    <s v="USD"/>
    <n v="1362463200"/>
    <n v="1363669200"/>
    <b v="0"/>
    <b v="0"/>
    <s v="theater/plays"/>
    <n v="1.46"/>
    <n v="4207"/>
    <x v="3"/>
    <x v="3"/>
  </r>
  <r>
    <n v="258"/>
    <s v="Duncan, Mcdonald and Miller"/>
    <s v="Assimilated coherent hardware"/>
    <n v="5000"/>
    <x v="255"/>
    <x v="1"/>
    <n v="186"/>
    <x v="1"/>
    <s v="USD"/>
    <n v="1481176800"/>
    <n v="1482904800"/>
    <b v="0"/>
    <b v="1"/>
    <s v="theater/plays"/>
    <n v="2.6848000000000001"/>
    <n v="6805"/>
    <x v="3"/>
    <x v="3"/>
  </r>
  <r>
    <n v="259"/>
    <s v="Watkins Ltd"/>
    <s v="Multi-channeled responsive implementation"/>
    <n v="1800"/>
    <x v="256"/>
    <x v="1"/>
    <n v="138"/>
    <x v="1"/>
    <s v="USD"/>
    <n v="1354946400"/>
    <n v="1356588000"/>
    <b v="1"/>
    <b v="0"/>
    <s v="photography/photography books"/>
    <n v="5.9749999999999996"/>
    <n v="5446.5"/>
    <x v="7"/>
    <x v="14"/>
  </r>
  <r>
    <n v="260"/>
    <s v="Allen-Jones"/>
    <s v="Centralized modular initiative"/>
    <n v="6300"/>
    <x v="257"/>
    <x v="1"/>
    <n v="261"/>
    <x v="1"/>
    <s v="USD"/>
    <n v="1348808400"/>
    <n v="1349845200"/>
    <b v="0"/>
    <b v="0"/>
    <s v="music/rock"/>
    <n v="1.5769841269841269"/>
    <n v="5098"/>
    <x v="1"/>
    <x v="1"/>
  </r>
  <r>
    <n v="261"/>
    <s v="Mason-Smith"/>
    <s v="Reverse-engineered cohesive migration"/>
    <n v="84300"/>
    <x v="258"/>
    <x v="0"/>
    <n v="454"/>
    <x v="1"/>
    <s v="USD"/>
    <n v="1282712400"/>
    <n v="1283058000"/>
    <b v="0"/>
    <b v="1"/>
    <s v="music/rock"/>
    <n v="0.31201660735468567"/>
    <n v="13378.5"/>
    <x v="1"/>
    <x v="1"/>
  </r>
  <r>
    <n v="262"/>
    <s v="Lloyd, Kennedy and Davis"/>
    <s v="Compatible multimedia hub"/>
    <n v="1700"/>
    <x v="259"/>
    <x v="1"/>
    <n v="107"/>
    <x v="1"/>
    <s v="USD"/>
    <n v="1301979600"/>
    <n v="1304226000"/>
    <b v="0"/>
    <b v="1"/>
    <s v="music/indie rock"/>
    <n v="3.1341176470588237"/>
    <n v="2717.5"/>
    <x v="1"/>
    <x v="7"/>
  </r>
  <r>
    <n v="263"/>
    <s v="Walker Ltd"/>
    <s v="Organic eco-centric success"/>
    <n v="2900"/>
    <x v="260"/>
    <x v="1"/>
    <n v="199"/>
    <x v="1"/>
    <s v="USD"/>
    <n v="1263016800"/>
    <n v="1263016800"/>
    <b v="0"/>
    <b v="0"/>
    <s v="photography/photography books"/>
    <n v="3.7089655172413791"/>
    <n v="5477.5"/>
    <x v="7"/>
    <x v="14"/>
  </r>
  <r>
    <n v="264"/>
    <s v="Gordon PLC"/>
    <s v="Virtual reciprocal policy"/>
    <n v="45600"/>
    <x v="261"/>
    <x v="1"/>
    <n v="5512"/>
    <x v="1"/>
    <s v="USD"/>
    <n v="1360648800"/>
    <n v="1362031200"/>
    <b v="0"/>
    <b v="0"/>
    <s v="theater/plays"/>
    <n v="3.6266447368421053"/>
    <n v="85443.5"/>
    <x v="3"/>
    <x v="3"/>
  </r>
  <r>
    <n v="265"/>
    <s v="Lee and Sons"/>
    <s v="Persevering interactive emulation"/>
    <n v="4900"/>
    <x v="262"/>
    <x v="1"/>
    <n v="86"/>
    <x v="1"/>
    <s v="USD"/>
    <n v="1451800800"/>
    <n v="1455602400"/>
    <b v="0"/>
    <b v="0"/>
    <s v="theater/plays"/>
    <n v="1.2308163265306122"/>
    <n v="3058.5"/>
    <x v="3"/>
    <x v="3"/>
  </r>
  <r>
    <n v="266"/>
    <s v="Cole LLC"/>
    <s v="Proactive responsive emulation"/>
    <n v="111900"/>
    <x v="263"/>
    <x v="0"/>
    <n v="3182"/>
    <x v="6"/>
    <s v="EUR"/>
    <n v="1415340000"/>
    <n v="1418191200"/>
    <b v="0"/>
    <b v="1"/>
    <s v="music/jazz"/>
    <n v="0.76766756032171579"/>
    <n v="44542"/>
    <x v="1"/>
    <x v="17"/>
  </r>
  <r>
    <n v="267"/>
    <s v="Acosta PLC"/>
    <s v="Extended eco-centric function"/>
    <n v="61600"/>
    <x v="264"/>
    <x v="1"/>
    <n v="2768"/>
    <x v="2"/>
    <s v="AUD"/>
    <n v="1351054800"/>
    <n v="1352440800"/>
    <b v="0"/>
    <b v="0"/>
    <s v="theater/plays"/>
    <n v="2.3362012987012988"/>
    <n v="73339"/>
    <x v="3"/>
    <x v="3"/>
  </r>
  <r>
    <n v="268"/>
    <s v="Brown-Mckee"/>
    <s v="Networked optimal productivity"/>
    <n v="1500"/>
    <x v="265"/>
    <x v="1"/>
    <n v="48"/>
    <x v="1"/>
    <s v="USD"/>
    <n v="1349326800"/>
    <n v="1353304800"/>
    <b v="0"/>
    <b v="0"/>
    <s v="film &amp; video/documentary"/>
    <n v="1.8053333333333332"/>
    <n v="1378"/>
    <x v="4"/>
    <x v="4"/>
  </r>
  <r>
    <n v="269"/>
    <s v="Miles and Sons"/>
    <s v="Persistent attitude-oriented approach"/>
    <n v="3500"/>
    <x v="266"/>
    <x v="1"/>
    <n v="87"/>
    <x v="1"/>
    <s v="USD"/>
    <n v="1548914400"/>
    <n v="1550728800"/>
    <b v="0"/>
    <b v="0"/>
    <s v="film &amp; video/television"/>
    <n v="2.5262857142857142"/>
    <n v="4464.5"/>
    <x v="4"/>
    <x v="19"/>
  </r>
  <r>
    <n v="270"/>
    <s v="Sawyer, Horton and Williams"/>
    <s v="Triple-buffered 4thgeneration toolset"/>
    <n v="173900"/>
    <x v="267"/>
    <x v="3"/>
    <n v="1890"/>
    <x v="1"/>
    <s v="USD"/>
    <n v="1291269600"/>
    <n v="1291442400"/>
    <b v="0"/>
    <b v="0"/>
    <s v="games/video games"/>
    <n v="0.27176538240368026"/>
    <n v="24575"/>
    <x v="6"/>
    <x v="11"/>
  </r>
  <r>
    <n v="271"/>
    <s v="Foley-Cox"/>
    <s v="Progressive zero administration leverage"/>
    <n v="153700"/>
    <x v="268"/>
    <x v="2"/>
    <n v="61"/>
    <x v="1"/>
    <s v="USD"/>
    <n v="1449468000"/>
    <n v="1452146400"/>
    <b v="0"/>
    <b v="0"/>
    <s v="photography/photography books"/>
    <n v="1.2706571242680547E-2"/>
    <n v="1007"/>
    <x v="7"/>
    <x v="14"/>
  </r>
  <r>
    <n v="272"/>
    <s v="Horton, Morrison and Clark"/>
    <s v="Networked radical neural-net"/>
    <n v="51100"/>
    <x v="269"/>
    <x v="1"/>
    <n v="1894"/>
    <x v="1"/>
    <s v="USD"/>
    <n v="1562734800"/>
    <n v="1564894800"/>
    <b v="0"/>
    <b v="1"/>
    <s v="theater/plays"/>
    <n v="3.0400978473581213"/>
    <n v="78621.5"/>
    <x v="3"/>
    <x v="3"/>
  </r>
  <r>
    <n v="273"/>
    <s v="Thomas and Sons"/>
    <s v="Re-engineered heuristic forecast"/>
    <n v="7800"/>
    <x v="270"/>
    <x v="1"/>
    <n v="282"/>
    <x v="0"/>
    <s v="CAD"/>
    <n v="1505624400"/>
    <n v="1505883600"/>
    <b v="0"/>
    <b v="0"/>
    <s v="theater/plays"/>
    <n v="1.3723076923076922"/>
    <n v="5493"/>
    <x v="3"/>
    <x v="3"/>
  </r>
  <r>
    <n v="274"/>
    <s v="Morgan-Jenkins"/>
    <s v="Fully-configurable background algorithm"/>
    <n v="2400"/>
    <x v="271"/>
    <x v="0"/>
    <n v="15"/>
    <x v="1"/>
    <s v="USD"/>
    <n v="1509948000"/>
    <n v="1510380000"/>
    <b v="0"/>
    <b v="0"/>
    <s v="theater/plays"/>
    <n v="0.32208333333333333"/>
    <n v="394"/>
    <x v="3"/>
    <x v="3"/>
  </r>
  <r>
    <n v="275"/>
    <s v="Ward, Sanchez and Kemp"/>
    <s v="Stand-alone discrete Graphical User Interface"/>
    <n v="3900"/>
    <x v="272"/>
    <x v="1"/>
    <n v="116"/>
    <x v="1"/>
    <s v="USD"/>
    <n v="1554526800"/>
    <n v="1555218000"/>
    <b v="0"/>
    <b v="0"/>
    <s v="publishing/translations"/>
    <n v="2.4151282051282053"/>
    <n v="4767.5"/>
    <x v="5"/>
    <x v="18"/>
  </r>
  <r>
    <n v="276"/>
    <s v="Fields Ltd"/>
    <s v="Front-line foreground project"/>
    <n v="5500"/>
    <x v="273"/>
    <x v="0"/>
    <n v="133"/>
    <x v="1"/>
    <s v="USD"/>
    <n v="1334811600"/>
    <n v="1335243600"/>
    <b v="0"/>
    <b v="1"/>
    <s v="games/video games"/>
    <n v="0.96799999999999997"/>
    <n v="2728.5"/>
    <x v="6"/>
    <x v="11"/>
  </r>
  <r>
    <n v="277"/>
    <s v="Ramos-Mitchell"/>
    <s v="Persevering system-worthy info-mediaries"/>
    <n v="700"/>
    <x v="274"/>
    <x v="1"/>
    <n v="83"/>
    <x v="1"/>
    <s v="USD"/>
    <n v="1279515600"/>
    <n v="1279688400"/>
    <b v="0"/>
    <b v="0"/>
    <s v="theater/plays"/>
    <n v="10.664285714285715"/>
    <n v="3774"/>
    <x v="3"/>
    <x v="3"/>
  </r>
  <r>
    <n v="278"/>
    <s v="Higgins, Davis and Salazar"/>
    <s v="Distributed multi-tasking strategy"/>
    <n v="2700"/>
    <x v="275"/>
    <x v="1"/>
    <n v="91"/>
    <x v="1"/>
    <s v="USD"/>
    <n v="1353909600"/>
    <n v="1356069600"/>
    <b v="0"/>
    <b v="0"/>
    <s v="technology/web"/>
    <n v="3.2588888888888889"/>
    <n v="4445"/>
    <x v="2"/>
    <x v="2"/>
  </r>
  <r>
    <n v="279"/>
    <s v="Smith-Jenkins"/>
    <s v="Vision-oriented methodical application"/>
    <n v="8000"/>
    <x v="276"/>
    <x v="1"/>
    <n v="546"/>
    <x v="1"/>
    <s v="USD"/>
    <n v="1535950800"/>
    <n v="1536210000"/>
    <b v="0"/>
    <b v="0"/>
    <s v="theater/plays"/>
    <n v="1.7070000000000001"/>
    <n v="7101"/>
    <x v="3"/>
    <x v="3"/>
  </r>
  <r>
    <n v="280"/>
    <s v="Braun PLC"/>
    <s v="Function-based high-level infrastructure"/>
    <n v="2500"/>
    <x v="277"/>
    <x v="1"/>
    <n v="393"/>
    <x v="1"/>
    <s v="USD"/>
    <n v="1511244000"/>
    <n v="1511762400"/>
    <b v="0"/>
    <b v="0"/>
    <s v="film &amp; video/animation"/>
    <n v="5.8144"/>
    <n v="7464.5"/>
    <x v="4"/>
    <x v="10"/>
  </r>
  <r>
    <n v="281"/>
    <s v="Drake PLC"/>
    <s v="Profound object-oriented paradigm"/>
    <n v="164500"/>
    <x v="278"/>
    <x v="0"/>
    <n v="2062"/>
    <x v="1"/>
    <s v="USD"/>
    <n v="1331445600"/>
    <n v="1333256400"/>
    <b v="0"/>
    <b v="1"/>
    <s v="theater/plays"/>
    <n v="0.91520972644376897"/>
    <n v="76307"/>
    <x v="3"/>
    <x v="3"/>
  </r>
  <r>
    <n v="282"/>
    <s v="Ross, Kelly and Brown"/>
    <s v="Virtual contextually-based circuit"/>
    <n v="8400"/>
    <x v="279"/>
    <x v="1"/>
    <n v="133"/>
    <x v="1"/>
    <s v="USD"/>
    <n v="1480226400"/>
    <n v="1480744800"/>
    <b v="0"/>
    <b v="1"/>
    <s v="film &amp; video/television"/>
    <n v="1.0804761904761904"/>
    <n v="4604.5"/>
    <x v="4"/>
    <x v="19"/>
  </r>
  <r>
    <n v="283"/>
    <s v="Lucas-Mullins"/>
    <s v="Business-focused dynamic instruction set"/>
    <n v="8100"/>
    <x v="280"/>
    <x v="0"/>
    <n v="29"/>
    <x v="3"/>
    <s v="DKK"/>
    <n v="1464584400"/>
    <n v="1465016400"/>
    <b v="0"/>
    <b v="0"/>
    <s v="music/rock"/>
    <n v="0.18728395061728395"/>
    <n v="773"/>
    <x v="1"/>
    <x v="1"/>
  </r>
  <r>
    <n v="284"/>
    <s v="Tran LLC"/>
    <s v="Ameliorated fresh-thinking protocol"/>
    <n v="9800"/>
    <x v="281"/>
    <x v="0"/>
    <n v="132"/>
    <x v="1"/>
    <s v="USD"/>
    <n v="1335848400"/>
    <n v="1336280400"/>
    <b v="0"/>
    <b v="0"/>
    <s v="technology/web"/>
    <n v="0.83193877551020412"/>
    <n v="4142.5"/>
    <x v="2"/>
    <x v="2"/>
  </r>
  <r>
    <n v="285"/>
    <s v="Dawson, Brady and Gilbert"/>
    <s v="Front-line optimizing emulation"/>
    <n v="900"/>
    <x v="282"/>
    <x v="1"/>
    <n v="254"/>
    <x v="1"/>
    <s v="USD"/>
    <n v="1473483600"/>
    <n v="1476766800"/>
    <b v="0"/>
    <b v="0"/>
    <s v="theater/plays"/>
    <n v="7.0633333333333335"/>
    <n v="3305.5"/>
    <x v="3"/>
    <x v="3"/>
  </r>
  <r>
    <n v="286"/>
    <s v="Obrien-Aguirre"/>
    <s v="Devolved uniform complexity"/>
    <n v="112100"/>
    <x v="283"/>
    <x v="3"/>
    <n v="184"/>
    <x v="1"/>
    <s v="USD"/>
    <n v="1479880800"/>
    <n v="1480485600"/>
    <b v="0"/>
    <b v="0"/>
    <s v="theater/plays"/>
    <n v="0.17446030330062445"/>
    <n v="9870.5"/>
    <x v="3"/>
    <x v="3"/>
  </r>
  <r>
    <n v="287"/>
    <s v="Ferguson PLC"/>
    <s v="Public-key intangible superstructure"/>
    <n v="6300"/>
    <x v="284"/>
    <x v="1"/>
    <n v="176"/>
    <x v="1"/>
    <s v="USD"/>
    <n v="1430197200"/>
    <n v="1430197200"/>
    <b v="0"/>
    <b v="0"/>
    <s v="music/electric music"/>
    <n v="2.0973015873015872"/>
    <n v="6694.5"/>
    <x v="1"/>
    <x v="5"/>
  </r>
  <r>
    <n v="288"/>
    <s v="Garcia Ltd"/>
    <s v="Secured global success"/>
    <n v="5600"/>
    <x v="285"/>
    <x v="0"/>
    <n v="137"/>
    <x v="3"/>
    <s v="DKK"/>
    <n v="1331701200"/>
    <n v="1331787600"/>
    <b v="0"/>
    <b v="1"/>
    <s v="music/metal"/>
    <n v="0.97785714285714287"/>
    <n v="2806.5"/>
    <x v="1"/>
    <x v="16"/>
  </r>
  <r>
    <n v="289"/>
    <s v="Smith, Love and Smith"/>
    <s v="Grass-roots mission-critical capability"/>
    <n v="800"/>
    <x v="286"/>
    <x v="1"/>
    <n v="337"/>
    <x v="0"/>
    <s v="CAD"/>
    <n v="1438578000"/>
    <n v="1438837200"/>
    <b v="0"/>
    <b v="0"/>
    <s v="theater/plays"/>
    <n v="16.842500000000001"/>
    <n v="6905.5"/>
    <x v="3"/>
    <x v="3"/>
  </r>
  <r>
    <n v="290"/>
    <s v="Wilson, Hall and Osborne"/>
    <s v="Advanced global data-warehouse"/>
    <n v="168600"/>
    <x v="287"/>
    <x v="0"/>
    <n v="908"/>
    <x v="1"/>
    <s v="USD"/>
    <n v="1368162000"/>
    <n v="1370926800"/>
    <b v="0"/>
    <b v="1"/>
    <s v="film &amp; video/documentary"/>
    <n v="0.54402135231316728"/>
    <n v="46315"/>
    <x v="4"/>
    <x v="4"/>
  </r>
  <r>
    <n v="291"/>
    <s v="Bell, Grimes and Kerr"/>
    <s v="Self-enabling uniform complexity"/>
    <n v="1800"/>
    <x v="288"/>
    <x v="1"/>
    <n v="107"/>
    <x v="1"/>
    <s v="USD"/>
    <n v="1318654800"/>
    <n v="1319000400"/>
    <b v="1"/>
    <b v="0"/>
    <s v="technology/web"/>
    <n v="4.5661111111111108"/>
    <n v="4163"/>
    <x v="2"/>
    <x v="2"/>
  </r>
  <r>
    <n v="292"/>
    <s v="Ho-Harris"/>
    <s v="Versatile cohesive encoding"/>
    <n v="7300"/>
    <x v="289"/>
    <x v="0"/>
    <n v="10"/>
    <x v="1"/>
    <s v="USD"/>
    <n v="1331874000"/>
    <n v="1333429200"/>
    <b v="0"/>
    <b v="0"/>
    <s v="food/food trucks"/>
    <n v="9.8219178082191785E-2"/>
    <n v="363.5"/>
    <x v="0"/>
    <x v="0"/>
  </r>
  <r>
    <n v="293"/>
    <s v="Ross Group"/>
    <s v="Organized executive solution"/>
    <n v="6500"/>
    <x v="290"/>
    <x v="3"/>
    <n v="32"/>
    <x v="6"/>
    <s v="EUR"/>
    <n v="1286254800"/>
    <n v="1287032400"/>
    <b v="0"/>
    <b v="0"/>
    <s v="theater/plays"/>
    <n v="0.16384615384615384"/>
    <n v="548.5"/>
    <x v="3"/>
    <x v="3"/>
  </r>
  <r>
    <n v="294"/>
    <s v="Turner-Davis"/>
    <s v="Automated local emulation"/>
    <n v="600"/>
    <x v="291"/>
    <x v="1"/>
    <n v="183"/>
    <x v="1"/>
    <s v="USD"/>
    <n v="1540530000"/>
    <n v="1541570400"/>
    <b v="0"/>
    <b v="0"/>
    <s v="theater/plays"/>
    <n v="13.396666666666667"/>
    <n v="4110.5"/>
    <x v="3"/>
    <x v="3"/>
  </r>
  <r>
    <n v="295"/>
    <s v="Smith, Jackson and Herrera"/>
    <s v="Enterprise-wide intermediate middleware"/>
    <n v="192900"/>
    <x v="292"/>
    <x v="0"/>
    <n v="1910"/>
    <x v="5"/>
    <s v="CHF"/>
    <n v="1381813200"/>
    <n v="1383976800"/>
    <b v="0"/>
    <b v="0"/>
    <s v="theater/plays"/>
    <n v="0.35650077760497667"/>
    <n v="35339.5"/>
    <x v="3"/>
    <x v="3"/>
  </r>
  <r>
    <n v="296"/>
    <s v="Smith-Hess"/>
    <s v="Grass-roots real-time Local Area Network"/>
    <n v="6100"/>
    <x v="293"/>
    <x v="0"/>
    <n v="38"/>
    <x v="2"/>
    <s v="AUD"/>
    <n v="1548655200"/>
    <n v="1550556000"/>
    <b v="0"/>
    <b v="0"/>
    <s v="theater/plays"/>
    <n v="0.54950819672131146"/>
    <n v="1695"/>
    <x v="3"/>
    <x v="3"/>
  </r>
  <r>
    <n v="297"/>
    <s v="Brown, Herring and Bass"/>
    <s v="Organized client-driven capacity"/>
    <n v="7200"/>
    <x v="294"/>
    <x v="0"/>
    <n v="104"/>
    <x v="2"/>
    <s v="AUD"/>
    <n v="1389679200"/>
    <n v="1390456800"/>
    <b v="0"/>
    <b v="1"/>
    <s v="theater/plays"/>
    <n v="0.94236111111111109"/>
    <n v="3444.5"/>
    <x v="3"/>
    <x v="3"/>
  </r>
  <r>
    <n v="298"/>
    <s v="Chase, Garcia and Johnson"/>
    <s v="Adaptive intangible database"/>
    <n v="3500"/>
    <x v="295"/>
    <x v="1"/>
    <n v="72"/>
    <x v="1"/>
    <s v="USD"/>
    <n v="1456466400"/>
    <n v="1458018000"/>
    <b v="0"/>
    <b v="1"/>
    <s v="music/rock"/>
    <n v="1.4391428571428571"/>
    <n v="2554.5"/>
    <x v="1"/>
    <x v="1"/>
  </r>
  <r>
    <n v="299"/>
    <s v="Ramsey and Sons"/>
    <s v="Grass-roots contextually-based algorithm"/>
    <n v="3800"/>
    <x v="296"/>
    <x v="0"/>
    <n v="49"/>
    <x v="1"/>
    <s v="USD"/>
    <n v="1456984800"/>
    <n v="1461819600"/>
    <b v="0"/>
    <b v="0"/>
    <s v="food/food trucks"/>
    <n v="0.51421052631578945"/>
    <n v="1001.5"/>
    <x v="0"/>
    <x v="0"/>
  </r>
  <r>
    <n v="300"/>
    <s v="Cooke PLC"/>
    <s v="Focused executive core"/>
    <n v="100"/>
    <x v="297"/>
    <x v="0"/>
    <n v="1"/>
    <x v="3"/>
    <s v="DKK"/>
    <n v="1504069200"/>
    <n v="1504155600"/>
    <b v="0"/>
    <b v="1"/>
    <s v="publishing/nonfiction"/>
    <n v="0.05"/>
    <n v="3"/>
    <x v="5"/>
    <x v="9"/>
  </r>
  <r>
    <n v="301"/>
    <s v="Wong-Walker"/>
    <s v="Multi-channeled disintermediate policy"/>
    <n v="900"/>
    <x v="298"/>
    <x v="1"/>
    <n v="295"/>
    <x v="1"/>
    <s v="USD"/>
    <n v="1424930400"/>
    <n v="1426395600"/>
    <b v="0"/>
    <b v="0"/>
    <s v="film &amp; video/documentary"/>
    <n v="13.446666666666667"/>
    <n v="6198.5"/>
    <x v="4"/>
    <x v="4"/>
  </r>
  <r>
    <n v="302"/>
    <s v="Ferguson, Collins and Mata"/>
    <s v="Customizable bi-directional hardware"/>
    <n v="76100"/>
    <x v="299"/>
    <x v="0"/>
    <n v="245"/>
    <x v="1"/>
    <s v="USD"/>
    <n v="1535864400"/>
    <n v="1537074000"/>
    <b v="0"/>
    <b v="0"/>
    <s v="theater/plays"/>
    <n v="0.31844940867279897"/>
    <n v="12239.5"/>
    <x v="3"/>
    <x v="3"/>
  </r>
  <r>
    <n v="303"/>
    <s v="Guerrero, Flores and Jenkins"/>
    <s v="Networked optimal architecture"/>
    <n v="3400"/>
    <x v="300"/>
    <x v="0"/>
    <n v="32"/>
    <x v="1"/>
    <s v="USD"/>
    <n v="1452146400"/>
    <n v="1452578400"/>
    <b v="0"/>
    <b v="0"/>
    <s v="music/indie rock"/>
    <n v="0.82617647058823529"/>
    <n v="1420.5"/>
    <x v="1"/>
    <x v="7"/>
  </r>
  <r>
    <n v="304"/>
    <s v="Peterson PLC"/>
    <s v="User-friendly discrete benchmark"/>
    <n v="2100"/>
    <x v="301"/>
    <x v="1"/>
    <n v="142"/>
    <x v="1"/>
    <s v="USD"/>
    <n v="1470546000"/>
    <n v="1474088400"/>
    <b v="0"/>
    <b v="0"/>
    <s v="film &amp; video/documentary"/>
    <n v="5.4614285714285717"/>
    <n v="5805.5"/>
    <x v="4"/>
    <x v="4"/>
  </r>
  <r>
    <n v="305"/>
    <s v="Townsend Ltd"/>
    <s v="Grass-roots actuating policy"/>
    <n v="2800"/>
    <x v="302"/>
    <x v="1"/>
    <n v="85"/>
    <x v="1"/>
    <s v="USD"/>
    <n v="1458363600"/>
    <n v="1461906000"/>
    <b v="0"/>
    <b v="0"/>
    <s v="theater/plays"/>
    <n v="2.8621428571428571"/>
    <n v="4049.5"/>
    <x v="3"/>
    <x v="3"/>
  </r>
  <r>
    <n v="306"/>
    <s v="Rush, Reed and Hall"/>
    <s v="Enterprise-wide 3rdgeneration knowledge user"/>
    <n v="6500"/>
    <x v="303"/>
    <x v="0"/>
    <n v="7"/>
    <x v="1"/>
    <s v="USD"/>
    <n v="1500008400"/>
    <n v="1500267600"/>
    <b v="0"/>
    <b v="1"/>
    <s v="theater/plays"/>
    <n v="7.9076923076923072E-2"/>
    <n v="260.5"/>
    <x v="3"/>
    <x v="3"/>
  </r>
  <r>
    <n v="307"/>
    <s v="Salazar-Dodson"/>
    <s v="Face-to-face zero tolerance moderator"/>
    <n v="32900"/>
    <x v="304"/>
    <x v="1"/>
    <n v="659"/>
    <x v="3"/>
    <s v="DKK"/>
    <n v="1338958800"/>
    <n v="1340686800"/>
    <b v="0"/>
    <b v="1"/>
    <s v="publishing/fiction"/>
    <n v="1.3213677811550153"/>
    <n v="22066"/>
    <x v="5"/>
    <x v="13"/>
  </r>
  <r>
    <n v="308"/>
    <s v="Davis Ltd"/>
    <s v="Grass-roots optimizing projection"/>
    <n v="118200"/>
    <x v="305"/>
    <x v="0"/>
    <n v="803"/>
    <x v="1"/>
    <s v="USD"/>
    <n v="1303102800"/>
    <n v="1303189200"/>
    <b v="0"/>
    <b v="0"/>
    <s v="theater/plays"/>
    <n v="0.74077834179357027"/>
    <n v="44181.5"/>
    <x v="3"/>
    <x v="3"/>
  </r>
  <r>
    <n v="309"/>
    <s v="Harris-Perry"/>
    <s v="User-centric 6thgeneration attitude"/>
    <n v="4100"/>
    <x v="306"/>
    <x v="3"/>
    <n v="75"/>
    <x v="1"/>
    <s v="USD"/>
    <n v="1316581200"/>
    <n v="1318309200"/>
    <b v="0"/>
    <b v="1"/>
    <s v="music/indie rock"/>
    <n v="0.75292682926829269"/>
    <n v="1581"/>
    <x v="1"/>
    <x v="7"/>
  </r>
  <r>
    <n v="310"/>
    <s v="Velazquez, Hunt and Ortiz"/>
    <s v="Switchable zero tolerance website"/>
    <n v="7800"/>
    <x v="307"/>
    <x v="0"/>
    <n v="16"/>
    <x v="1"/>
    <s v="USD"/>
    <n v="1270789200"/>
    <n v="1272171600"/>
    <b v="0"/>
    <b v="0"/>
    <s v="games/video games"/>
    <n v="0.20333333333333334"/>
    <n v="801"/>
    <x v="6"/>
    <x v="11"/>
  </r>
  <r>
    <n v="311"/>
    <s v="Flores PLC"/>
    <s v="Focused real-time help-desk"/>
    <n v="6300"/>
    <x v="308"/>
    <x v="1"/>
    <n v="121"/>
    <x v="1"/>
    <s v="USD"/>
    <n v="1297836000"/>
    <n v="1298872800"/>
    <b v="0"/>
    <b v="0"/>
    <s v="theater/plays"/>
    <n v="2.0336507936507937"/>
    <n v="6466.5"/>
    <x v="3"/>
    <x v="3"/>
  </r>
  <r>
    <n v="312"/>
    <s v="Martinez LLC"/>
    <s v="Robust impactful approach"/>
    <n v="59100"/>
    <x v="309"/>
    <x v="1"/>
    <n v="3742"/>
    <x v="1"/>
    <s v="USD"/>
    <n v="1382677200"/>
    <n v="1383282000"/>
    <b v="0"/>
    <b v="0"/>
    <s v="theater/plays"/>
    <n v="3.1022842639593908"/>
    <n v="93543.5"/>
    <x v="3"/>
    <x v="3"/>
  </r>
  <r>
    <n v="313"/>
    <s v="Miller-Irwin"/>
    <s v="Secured maximized policy"/>
    <n v="2200"/>
    <x v="310"/>
    <x v="1"/>
    <n v="223"/>
    <x v="1"/>
    <s v="USD"/>
    <n v="1330322400"/>
    <n v="1330495200"/>
    <b v="0"/>
    <b v="0"/>
    <s v="music/rock"/>
    <n v="3.9531818181818181"/>
    <n v="4460"/>
    <x v="1"/>
    <x v="1"/>
  </r>
  <r>
    <n v="314"/>
    <s v="Sanchez-Morgan"/>
    <s v="Realigned upward-trending strategy"/>
    <n v="1400"/>
    <x v="311"/>
    <x v="1"/>
    <n v="133"/>
    <x v="1"/>
    <s v="USD"/>
    <n v="1552366800"/>
    <n v="1552798800"/>
    <b v="0"/>
    <b v="1"/>
    <s v="film &amp; video/documentary"/>
    <n v="2.9471428571428571"/>
    <n v="2129.5"/>
    <x v="4"/>
    <x v="4"/>
  </r>
  <r>
    <n v="315"/>
    <s v="Lopez, Adams and Johnson"/>
    <s v="Open-source interactive knowledge user"/>
    <n v="9500"/>
    <x v="312"/>
    <x v="0"/>
    <n v="31"/>
    <x v="1"/>
    <s v="USD"/>
    <n v="1400907600"/>
    <n v="1403413200"/>
    <b v="0"/>
    <b v="0"/>
    <s v="theater/plays"/>
    <n v="0.33894736842105261"/>
    <n v="1625.5"/>
    <x v="3"/>
    <x v="3"/>
  </r>
  <r>
    <n v="316"/>
    <s v="Martin-Marshall"/>
    <s v="Configurable demand-driven matrix"/>
    <n v="9600"/>
    <x v="313"/>
    <x v="0"/>
    <n v="108"/>
    <x v="6"/>
    <s v="EUR"/>
    <n v="1574143200"/>
    <n v="1574229600"/>
    <b v="0"/>
    <b v="1"/>
    <s v="food/food trucks"/>
    <n v="0.66677083333333331"/>
    <n v="3254.5"/>
    <x v="0"/>
    <x v="0"/>
  </r>
  <r>
    <n v="317"/>
    <s v="Summers PLC"/>
    <s v="Cross-group coherent hierarchy"/>
    <n v="6600"/>
    <x v="314"/>
    <x v="0"/>
    <n v="30"/>
    <x v="1"/>
    <s v="USD"/>
    <n v="1494738000"/>
    <n v="1495861200"/>
    <b v="0"/>
    <b v="0"/>
    <s v="theater/plays"/>
    <n v="0.19227272727272726"/>
    <n v="649.5"/>
    <x v="3"/>
    <x v="3"/>
  </r>
  <r>
    <n v="318"/>
    <s v="Young, Hart and Ryan"/>
    <s v="Decentralized demand-driven open system"/>
    <n v="5700"/>
    <x v="315"/>
    <x v="0"/>
    <n v="17"/>
    <x v="1"/>
    <s v="USD"/>
    <n v="1392357600"/>
    <n v="1392530400"/>
    <b v="0"/>
    <b v="0"/>
    <s v="music/rock"/>
    <n v="0.15842105263157893"/>
    <n v="460"/>
    <x v="1"/>
    <x v="1"/>
  </r>
  <r>
    <n v="319"/>
    <s v="Mills Group"/>
    <s v="Advanced empowering matrix"/>
    <n v="8400"/>
    <x v="316"/>
    <x v="3"/>
    <n v="64"/>
    <x v="1"/>
    <s v="USD"/>
    <n v="1281589200"/>
    <n v="1283662800"/>
    <b v="0"/>
    <b v="0"/>
    <s v="technology/web"/>
    <n v="0.38702380952380955"/>
    <n v="1657.5"/>
    <x v="2"/>
    <x v="2"/>
  </r>
  <r>
    <n v="320"/>
    <s v="Sandoval-Powell"/>
    <s v="Phased holistic implementation"/>
    <n v="84400"/>
    <x v="317"/>
    <x v="0"/>
    <n v="80"/>
    <x v="1"/>
    <s v="USD"/>
    <n v="1305003600"/>
    <n v="1305781200"/>
    <b v="0"/>
    <b v="0"/>
    <s v="publishing/fiction"/>
    <n v="9.5876777251184833E-2"/>
    <n v="4086"/>
    <x v="5"/>
    <x v="13"/>
  </r>
  <r>
    <n v="321"/>
    <s v="Mills, Frazier and Perez"/>
    <s v="Proactive attitude-oriented knowledge user"/>
    <n v="170400"/>
    <x v="318"/>
    <x v="0"/>
    <n v="2468"/>
    <x v="1"/>
    <s v="USD"/>
    <n v="1301634000"/>
    <n v="1302325200"/>
    <b v="0"/>
    <b v="0"/>
    <s v="film &amp; video/shorts"/>
    <n v="0.94144366197183094"/>
    <n v="81445"/>
    <x v="4"/>
    <x v="12"/>
  </r>
  <r>
    <n v="322"/>
    <s v="Hebert Group"/>
    <s v="Visionary asymmetric Graphical User Interface"/>
    <n v="117900"/>
    <x v="319"/>
    <x v="1"/>
    <n v="5168"/>
    <x v="1"/>
    <s v="USD"/>
    <n v="1290664800"/>
    <n v="1291788000"/>
    <b v="0"/>
    <b v="0"/>
    <s v="theater/plays"/>
    <n v="1.6656234096692113"/>
    <n v="100772.5"/>
    <x v="3"/>
    <x v="3"/>
  </r>
  <r>
    <n v="323"/>
    <s v="Cole, Smith and Wood"/>
    <s v="Integrated zero-defect help-desk"/>
    <n v="8900"/>
    <x v="320"/>
    <x v="0"/>
    <n v="26"/>
    <x v="4"/>
    <s v="GBP"/>
    <n v="1395896400"/>
    <n v="1396069200"/>
    <b v="0"/>
    <b v="0"/>
    <s v="film &amp; video/documentary"/>
    <n v="0.24134831460674158"/>
    <n v="1087"/>
    <x v="4"/>
    <x v="4"/>
  </r>
  <r>
    <n v="324"/>
    <s v="Harris, Hall and Harris"/>
    <s v="Inverse analyzing matrices"/>
    <n v="7100"/>
    <x v="321"/>
    <x v="1"/>
    <n v="307"/>
    <x v="1"/>
    <s v="USD"/>
    <n v="1434862800"/>
    <n v="1435899600"/>
    <b v="0"/>
    <b v="1"/>
    <s v="theater/plays"/>
    <n v="1.6405633802816901"/>
    <n v="5977.5"/>
    <x v="3"/>
    <x v="3"/>
  </r>
  <r>
    <n v="325"/>
    <s v="Saunders Group"/>
    <s v="Programmable systemic implementation"/>
    <n v="6500"/>
    <x v="322"/>
    <x v="0"/>
    <n v="73"/>
    <x v="1"/>
    <s v="USD"/>
    <n v="1529125200"/>
    <n v="1531112400"/>
    <b v="0"/>
    <b v="1"/>
    <s v="theater/plays"/>
    <n v="0.90723076923076929"/>
    <n v="2985"/>
    <x v="3"/>
    <x v="3"/>
  </r>
  <r>
    <n v="326"/>
    <s v="Pham, Avila and Nash"/>
    <s v="Multi-channeled next generation architecture"/>
    <n v="7200"/>
    <x v="323"/>
    <x v="0"/>
    <n v="128"/>
    <x v="1"/>
    <s v="USD"/>
    <n v="1451109600"/>
    <n v="1451628000"/>
    <b v="0"/>
    <b v="0"/>
    <s v="film &amp; video/animation"/>
    <n v="0.46194444444444444"/>
    <n v="1727"/>
    <x v="4"/>
    <x v="10"/>
  </r>
  <r>
    <n v="327"/>
    <s v="Patterson, Salinas and Lucas"/>
    <s v="Digitized 3rdgeneration encoding"/>
    <n v="2600"/>
    <x v="324"/>
    <x v="0"/>
    <n v="33"/>
    <x v="1"/>
    <s v="USD"/>
    <n v="1566968400"/>
    <n v="1567314000"/>
    <b v="0"/>
    <b v="1"/>
    <s v="theater/plays"/>
    <n v="0.38538461538461538"/>
    <n v="517.5"/>
    <x v="3"/>
    <x v="3"/>
  </r>
  <r>
    <n v="328"/>
    <s v="Young PLC"/>
    <s v="Innovative well-modulated functionalities"/>
    <n v="98700"/>
    <x v="325"/>
    <x v="1"/>
    <n v="2441"/>
    <x v="1"/>
    <s v="USD"/>
    <n v="1543557600"/>
    <n v="1544508000"/>
    <b v="0"/>
    <b v="0"/>
    <s v="music/rock"/>
    <n v="1.3356231003039514"/>
    <n v="67133.5"/>
    <x v="1"/>
    <x v="1"/>
  </r>
  <r>
    <n v="329"/>
    <s v="Willis and Sons"/>
    <s v="Fundamental incremental database"/>
    <n v="93800"/>
    <x v="326"/>
    <x v="2"/>
    <n v="211"/>
    <x v="1"/>
    <s v="USD"/>
    <n v="1481522400"/>
    <n v="1482472800"/>
    <b v="0"/>
    <b v="0"/>
    <s v="games/video games"/>
    <n v="0.22896588486140726"/>
    <n v="10844"/>
    <x v="6"/>
    <x v="11"/>
  </r>
  <r>
    <n v="330"/>
    <s v="Thompson-Bates"/>
    <s v="Expanded encompassing open architecture"/>
    <n v="33700"/>
    <x v="327"/>
    <x v="1"/>
    <n v="1385"/>
    <x v="4"/>
    <s v="GBP"/>
    <n v="1512712800"/>
    <n v="1512799200"/>
    <b v="0"/>
    <b v="0"/>
    <s v="film &amp; video/documentary"/>
    <n v="1.8495548961424333"/>
    <n v="31857.5"/>
    <x v="4"/>
    <x v="4"/>
  </r>
  <r>
    <n v="331"/>
    <s v="Rose-Silva"/>
    <s v="Intuitive static portal"/>
    <n v="3300"/>
    <x v="328"/>
    <x v="1"/>
    <n v="190"/>
    <x v="1"/>
    <s v="USD"/>
    <n v="1324274400"/>
    <n v="1324360800"/>
    <b v="0"/>
    <b v="0"/>
    <s v="food/food trucks"/>
    <n v="4.4372727272727275"/>
    <n v="7416.5"/>
    <x v="0"/>
    <x v="0"/>
  </r>
  <r>
    <n v="332"/>
    <s v="Pacheco, Johnson and Torres"/>
    <s v="Optional bandwidth-monitored definition"/>
    <n v="20700"/>
    <x v="329"/>
    <x v="1"/>
    <n v="470"/>
    <x v="1"/>
    <s v="USD"/>
    <n v="1364446800"/>
    <n v="1364533200"/>
    <b v="0"/>
    <b v="0"/>
    <s v="technology/wearables"/>
    <n v="1.999806763285024"/>
    <n v="20933"/>
    <x v="2"/>
    <x v="8"/>
  </r>
  <r>
    <n v="333"/>
    <s v="Carlson, Dixon and Jones"/>
    <s v="Persistent well-modulated synergy"/>
    <n v="9600"/>
    <x v="330"/>
    <x v="1"/>
    <n v="253"/>
    <x v="1"/>
    <s v="USD"/>
    <n v="1542693600"/>
    <n v="1545112800"/>
    <b v="0"/>
    <b v="0"/>
    <s v="theater/plays"/>
    <n v="1.2395833333333333"/>
    <n v="6076.5"/>
    <x v="3"/>
    <x v="3"/>
  </r>
  <r>
    <n v="334"/>
    <s v="Mcgee Group"/>
    <s v="Assimilated discrete algorithm"/>
    <n v="66200"/>
    <x v="331"/>
    <x v="1"/>
    <n v="1113"/>
    <x v="1"/>
    <s v="USD"/>
    <n v="1515564000"/>
    <n v="1516168800"/>
    <b v="0"/>
    <b v="0"/>
    <s v="music/rock"/>
    <n v="1.8661329305135952"/>
    <n v="62325.5"/>
    <x v="1"/>
    <x v="1"/>
  </r>
  <r>
    <n v="335"/>
    <s v="Jordan-Acosta"/>
    <s v="Operative uniform hub"/>
    <n v="173800"/>
    <x v="332"/>
    <x v="1"/>
    <n v="2283"/>
    <x v="1"/>
    <s v="USD"/>
    <n v="1573797600"/>
    <n v="1574920800"/>
    <b v="0"/>
    <b v="0"/>
    <s v="music/rock"/>
    <n v="1.1428538550057536"/>
    <n v="100455.5"/>
    <x v="1"/>
    <x v="1"/>
  </r>
  <r>
    <n v="336"/>
    <s v="Nunez Inc"/>
    <s v="Customizable intangible capability"/>
    <n v="70700"/>
    <x v="333"/>
    <x v="0"/>
    <n v="1072"/>
    <x v="1"/>
    <s v="USD"/>
    <n v="1292392800"/>
    <n v="1292479200"/>
    <b v="0"/>
    <b v="1"/>
    <s v="music/rock"/>
    <n v="0.97032531824611035"/>
    <n v="34837"/>
    <x v="1"/>
    <x v="1"/>
  </r>
  <r>
    <n v="337"/>
    <s v="Hayden Ltd"/>
    <s v="Innovative didactic analyzer"/>
    <n v="94500"/>
    <x v="334"/>
    <x v="1"/>
    <n v="1095"/>
    <x v="1"/>
    <s v="USD"/>
    <n v="1573452000"/>
    <n v="1573538400"/>
    <b v="0"/>
    <b v="0"/>
    <s v="theater/plays"/>
    <n v="1.2281904761904763"/>
    <n v="58579.5"/>
    <x v="3"/>
    <x v="3"/>
  </r>
  <r>
    <n v="338"/>
    <s v="Gonzalez-Burton"/>
    <s v="Decentralized intangible encoding"/>
    <n v="69800"/>
    <x v="335"/>
    <x v="1"/>
    <n v="1690"/>
    <x v="1"/>
    <s v="USD"/>
    <n v="1317790800"/>
    <n v="1320382800"/>
    <b v="0"/>
    <b v="0"/>
    <s v="theater/plays"/>
    <n v="1.7914326647564469"/>
    <n v="63366"/>
    <x v="3"/>
    <x v="3"/>
  </r>
  <r>
    <n v="339"/>
    <s v="Lewis, Taylor and Rivers"/>
    <s v="Front-line transitional algorithm"/>
    <n v="136300"/>
    <x v="336"/>
    <x v="3"/>
    <n v="1297"/>
    <x v="0"/>
    <s v="CAD"/>
    <n v="1501650000"/>
    <n v="1502859600"/>
    <b v="0"/>
    <b v="0"/>
    <s v="theater/plays"/>
    <n v="0.79951577402787966"/>
    <n v="55135.5"/>
    <x v="3"/>
    <x v="3"/>
  </r>
  <r>
    <n v="340"/>
    <s v="Butler, Henry and Espinoza"/>
    <s v="Switchable didactic matrices"/>
    <n v="37100"/>
    <x v="337"/>
    <x v="0"/>
    <n v="393"/>
    <x v="1"/>
    <s v="USD"/>
    <n v="1323669600"/>
    <n v="1323756000"/>
    <b v="0"/>
    <b v="0"/>
    <s v="photography/photography books"/>
    <n v="0.94242587601078165"/>
    <n v="17678.5"/>
    <x v="7"/>
    <x v="14"/>
  </r>
  <r>
    <n v="341"/>
    <s v="Guzman Group"/>
    <s v="Ameliorated disintermediate utilization"/>
    <n v="114300"/>
    <x v="338"/>
    <x v="0"/>
    <n v="1257"/>
    <x v="1"/>
    <s v="USD"/>
    <n v="1440738000"/>
    <n v="1441342800"/>
    <b v="0"/>
    <b v="0"/>
    <s v="music/indie rock"/>
    <n v="0.84669291338582675"/>
    <n v="49017"/>
    <x v="1"/>
    <x v="7"/>
  </r>
  <r>
    <n v="342"/>
    <s v="Gibson-Hernandez"/>
    <s v="Visionary foreground middleware"/>
    <n v="47900"/>
    <x v="339"/>
    <x v="0"/>
    <n v="328"/>
    <x v="1"/>
    <s v="USD"/>
    <n v="1374296400"/>
    <n v="1375333200"/>
    <b v="0"/>
    <b v="0"/>
    <s v="theater/plays"/>
    <n v="0.66521920668058454"/>
    <n v="16096"/>
    <x v="3"/>
    <x v="3"/>
  </r>
  <r>
    <n v="343"/>
    <s v="Spencer-Weber"/>
    <s v="Optional zero-defect task-force"/>
    <n v="9000"/>
    <x v="340"/>
    <x v="0"/>
    <n v="147"/>
    <x v="1"/>
    <s v="USD"/>
    <n v="1384840800"/>
    <n v="1389420000"/>
    <b v="0"/>
    <b v="0"/>
    <s v="theater/plays"/>
    <n v="0.53922222222222227"/>
    <n v="2500"/>
    <x v="3"/>
    <x v="3"/>
  </r>
  <r>
    <n v="344"/>
    <s v="Berger, Johnson and Marshall"/>
    <s v="Devolved exuding emulation"/>
    <n v="197600"/>
    <x v="341"/>
    <x v="0"/>
    <n v="830"/>
    <x v="1"/>
    <s v="USD"/>
    <n v="1516600800"/>
    <n v="1520056800"/>
    <b v="0"/>
    <b v="0"/>
    <s v="games/video games"/>
    <n v="0.41983299595141699"/>
    <n v="41894.5"/>
    <x v="6"/>
    <x v="11"/>
  </r>
  <r>
    <n v="345"/>
    <s v="Taylor, Cisneros and Romero"/>
    <s v="Open-source neutral task-force"/>
    <n v="157600"/>
    <x v="342"/>
    <x v="0"/>
    <n v="331"/>
    <x v="4"/>
    <s v="GBP"/>
    <n v="1436418000"/>
    <n v="1436504400"/>
    <b v="0"/>
    <b v="0"/>
    <s v="film &amp; video/drama"/>
    <n v="0.14694796954314721"/>
    <n v="11745"/>
    <x v="4"/>
    <x v="6"/>
  </r>
  <r>
    <n v="346"/>
    <s v="Little-Marsh"/>
    <s v="Virtual attitude-oriented migration"/>
    <n v="8000"/>
    <x v="343"/>
    <x v="0"/>
    <n v="25"/>
    <x v="1"/>
    <s v="USD"/>
    <n v="1503550800"/>
    <n v="1508302800"/>
    <b v="0"/>
    <b v="1"/>
    <s v="music/indie rock"/>
    <n v="0.34475"/>
    <n v="1391.5"/>
    <x v="1"/>
    <x v="7"/>
  </r>
  <r>
    <n v="347"/>
    <s v="Petersen and Sons"/>
    <s v="Open-source full-range portal"/>
    <n v="900"/>
    <x v="344"/>
    <x v="1"/>
    <n v="191"/>
    <x v="1"/>
    <s v="USD"/>
    <n v="1423634400"/>
    <n v="1425708000"/>
    <b v="0"/>
    <b v="0"/>
    <s v="technology/web"/>
    <n v="14.007777777777777"/>
    <n v="6399"/>
    <x v="2"/>
    <x v="2"/>
  </r>
  <r>
    <n v="348"/>
    <s v="Hensley Ltd"/>
    <s v="Versatile cohesive open system"/>
    <n v="199000"/>
    <x v="345"/>
    <x v="0"/>
    <n v="3483"/>
    <x v="1"/>
    <s v="USD"/>
    <n v="1487224800"/>
    <n v="1488348000"/>
    <b v="0"/>
    <b v="0"/>
    <s v="food/food trucks"/>
    <n v="0.71770351758793971"/>
    <n v="73153"/>
    <x v="0"/>
    <x v="0"/>
  </r>
  <r>
    <n v="349"/>
    <s v="Navarro and Sons"/>
    <s v="Multi-layered bottom-line frame"/>
    <n v="180800"/>
    <x v="346"/>
    <x v="0"/>
    <n v="923"/>
    <x v="1"/>
    <s v="USD"/>
    <n v="1500008400"/>
    <n v="1502600400"/>
    <b v="0"/>
    <b v="0"/>
    <s v="theater/plays"/>
    <n v="0.53074115044247783"/>
    <n v="48440.5"/>
    <x v="3"/>
    <x v="3"/>
  </r>
  <r>
    <n v="350"/>
    <s v="Shannon Ltd"/>
    <s v="Pre-emptive neutral capacity"/>
    <n v="100"/>
    <x v="297"/>
    <x v="0"/>
    <n v="1"/>
    <x v="1"/>
    <s v="USD"/>
    <n v="1432098000"/>
    <n v="1433653200"/>
    <b v="0"/>
    <b v="1"/>
    <s v="music/jazz"/>
    <n v="0.05"/>
    <n v="3"/>
    <x v="1"/>
    <x v="17"/>
  </r>
  <r>
    <n v="351"/>
    <s v="Young LLC"/>
    <s v="Universal maximized methodology"/>
    <n v="74100"/>
    <x v="347"/>
    <x v="1"/>
    <n v="2013"/>
    <x v="1"/>
    <s v="USD"/>
    <n v="1440392400"/>
    <n v="1441602000"/>
    <b v="0"/>
    <b v="0"/>
    <s v="music/rock"/>
    <n v="1.2770715249662619"/>
    <n v="48322"/>
    <x v="1"/>
    <x v="1"/>
  </r>
  <r>
    <n v="352"/>
    <s v="Adams, Willis and Sanchez"/>
    <s v="Expanded hybrid hardware"/>
    <n v="2800"/>
    <x v="348"/>
    <x v="0"/>
    <n v="33"/>
    <x v="0"/>
    <s v="CAD"/>
    <n v="1446876000"/>
    <n v="1447567200"/>
    <b v="0"/>
    <b v="0"/>
    <s v="theater/plays"/>
    <n v="0.34892857142857142"/>
    <n v="505"/>
    <x v="3"/>
    <x v="3"/>
  </r>
  <r>
    <n v="353"/>
    <s v="Mills-Roy"/>
    <s v="Profit-focused multi-tasking access"/>
    <n v="33600"/>
    <x v="349"/>
    <x v="1"/>
    <n v="1703"/>
    <x v="1"/>
    <s v="USD"/>
    <n v="1562302800"/>
    <n v="1562389200"/>
    <b v="0"/>
    <b v="0"/>
    <s v="theater/plays"/>
    <n v="4.105982142857143"/>
    <n v="69832"/>
    <x v="3"/>
    <x v="3"/>
  </r>
  <r>
    <n v="354"/>
    <s v="Brown Group"/>
    <s v="Profit-focused transitional capability"/>
    <n v="6100"/>
    <x v="350"/>
    <x v="1"/>
    <n v="80"/>
    <x v="3"/>
    <s v="DKK"/>
    <n v="1378184400"/>
    <n v="1378789200"/>
    <b v="0"/>
    <b v="0"/>
    <s v="film &amp; video/documentary"/>
    <n v="1.2373770491803278"/>
    <n v="3814"/>
    <x v="4"/>
    <x v="4"/>
  </r>
  <r>
    <n v="355"/>
    <s v="Burns-Burnett"/>
    <s v="Front-line scalable definition"/>
    <n v="3800"/>
    <x v="351"/>
    <x v="2"/>
    <n v="86"/>
    <x v="1"/>
    <s v="USD"/>
    <n v="1485064800"/>
    <n v="1488520800"/>
    <b v="0"/>
    <b v="0"/>
    <s v="technology/wearables"/>
    <n v="0.58973684210526311"/>
    <n v="1163.5"/>
    <x v="2"/>
    <x v="8"/>
  </r>
  <r>
    <n v="356"/>
    <s v="Glass, Nunez and Mcdonald"/>
    <s v="Open-source systematic protocol"/>
    <n v="9300"/>
    <x v="352"/>
    <x v="0"/>
    <n v="40"/>
    <x v="6"/>
    <s v="EUR"/>
    <n v="1326520800"/>
    <n v="1327298400"/>
    <b v="0"/>
    <b v="0"/>
    <s v="theater/plays"/>
    <n v="0.36892473118279567"/>
    <n v="1735.5"/>
    <x v="3"/>
    <x v="3"/>
  </r>
  <r>
    <n v="357"/>
    <s v="Perez, Davis and Wilson"/>
    <s v="Implemented tangible algorithm"/>
    <n v="2300"/>
    <x v="353"/>
    <x v="1"/>
    <n v="41"/>
    <x v="1"/>
    <s v="USD"/>
    <n v="1441256400"/>
    <n v="1443416400"/>
    <b v="0"/>
    <b v="0"/>
    <s v="games/video games"/>
    <n v="1.8491304347826087"/>
    <n v="2147"/>
    <x v="6"/>
    <x v="11"/>
  </r>
  <r>
    <n v="358"/>
    <s v="Diaz-Garcia"/>
    <s v="Profit-focused 3rdgeneration circuit"/>
    <n v="9700"/>
    <x v="354"/>
    <x v="0"/>
    <n v="23"/>
    <x v="0"/>
    <s v="CAD"/>
    <n v="1533877200"/>
    <n v="1534136400"/>
    <b v="1"/>
    <b v="0"/>
    <s v="photography/photography books"/>
    <n v="0.11814432989690722"/>
    <n v="584.5"/>
    <x v="7"/>
    <x v="14"/>
  </r>
  <r>
    <n v="359"/>
    <s v="Salazar-Moon"/>
    <s v="Compatible needs-based architecture"/>
    <n v="4000"/>
    <x v="355"/>
    <x v="1"/>
    <n v="187"/>
    <x v="1"/>
    <s v="USD"/>
    <n v="1314421200"/>
    <n v="1315026000"/>
    <b v="0"/>
    <b v="0"/>
    <s v="film &amp; video/animation"/>
    <n v="2.9870000000000001"/>
    <n v="6067.5"/>
    <x v="4"/>
    <x v="10"/>
  </r>
  <r>
    <n v="360"/>
    <s v="Larsen-Chung"/>
    <s v="Right-sized zero tolerance migration"/>
    <n v="59700"/>
    <x v="356"/>
    <x v="1"/>
    <n v="2875"/>
    <x v="4"/>
    <s v="GBP"/>
    <n v="1293861600"/>
    <n v="1295071200"/>
    <b v="0"/>
    <b v="1"/>
    <s v="theater/plays"/>
    <n v="2.2635175879396985"/>
    <n v="69003.5"/>
    <x v="3"/>
    <x v="3"/>
  </r>
  <r>
    <n v="361"/>
    <s v="Anderson and Sons"/>
    <s v="Quality-focused reciprocal structure"/>
    <n v="5500"/>
    <x v="357"/>
    <x v="1"/>
    <n v="88"/>
    <x v="1"/>
    <s v="USD"/>
    <n v="1507352400"/>
    <n v="1509426000"/>
    <b v="0"/>
    <b v="0"/>
    <s v="theater/plays"/>
    <n v="1.7356363636363636"/>
    <n v="4817"/>
    <x v="3"/>
    <x v="3"/>
  </r>
  <r>
    <n v="362"/>
    <s v="Lawrence Group"/>
    <s v="Automated actuating conglomeration"/>
    <n v="3700"/>
    <x v="358"/>
    <x v="1"/>
    <n v="191"/>
    <x v="1"/>
    <s v="USD"/>
    <n v="1296108000"/>
    <n v="1299391200"/>
    <b v="0"/>
    <b v="0"/>
    <s v="music/rock"/>
    <n v="3.7175675675675675"/>
    <n v="6973"/>
    <x v="1"/>
    <x v="1"/>
  </r>
  <r>
    <n v="363"/>
    <s v="Gray-Davis"/>
    <s v="Re-contextualized local initiative"/>
    <n v="5200"/>
    <x v="359"/>
    <x v="1"/>
    <n v="139"/>
    <x v="1"/>
    <s v="USD"/>
    <n v="1324965600"/>
    <n v="1325052000"/>
    <b v="0"/>
    <b v="0"/>
    <s v="music/rock"/>
    <n v="1.601923076923077"/>
    <n v="4234.5"/>
    <x v="1"/>
    <x v="1"/>
  </r>
  <r>
    <n v="364"/>
    <s v="Ramirez-Myers"/>
    <s v="Switchable intangible definition"/>
    <n v="900"/>
    <x v="360"/>
    <x v="1"/>
    <n v="186"/>
    <x v="1"/>
    <s v="USD"/>
    <n v="1520229600"/>
    <n v="1522818000"/>
    <b v="0"/>
    <b v="0"/>
    <s v="music/indie rock"/>
    <n v="16.163333333333334"/>
    <n v="7366.5"/>
    <x v="1"/>
    <x v="7"/>
  </r>
  <r>
    <n v="365"/>
    <s v="Lucas, Hall and Bonilla"/>
    <s v="Networked bottom-line initiative"/>
    <n v="1600"/>
    <x v="361"/>
    <x v="1"/>
    <n v="112"/>
    <x v="2"/>
    <s v="AUD"/>
    <n v="1482991200"/>
    <n v="1485324000"/>
    <b v="0"/>
    <b v="0"/>
    <s v="theater/plays"/>
    <n v="7.3343749999999996"/>
    <n v="5923.5"/>
    <x v="3"/>
    <x v="3"/>
  </r>
  <r>
    <n v="366"/>
    <s v="Williams, Perez and Villegas"/>
    <s v="Robust directional system engine"/>
    <n v="1800"/>
    <x v="362"/>
    <x v="1"/>
    <n v="101"/>
    <x v="1"/>
    <s v="USD"/>
    <n v="1294034400"/>
    <n v="1294120800"/>
    <b v="0"/>
    <b v="1"/>
    <s v="theater/plays"/>
    <n v="5.9211111111111112"/>
    <n v="5379.5"/>
    <x v="3"/>
    <x v="3"/>
  </r>
  <r>
    <n v="367"/>
    <s v="Brooks, Jones and Ingram"/>
    <s v="Triple-buffered explicit methodology"/>
    <n v="9900"/>
    <x v="363"/>
    <x v="0"/>
    <n v="75"/>
    <x v="1"/>
    <s v="USD"/>
    <n v="1413608400"/>
    <n v="1415685600"/>
    <b v="0"/>
    <b v="1"/>
    <s v="theater/plays"/>
    <n v="0.18888888888888888"/>
    <n v="972.5"/>
    <x v="3"/>
    <x v="3"/>
  </r>
  <r>
    <n v="368"/>
    <s v="Whitaker, Wallace and Daniels"/>
    <s v="Reactive directional capacity"/>
    <n v="5200"/>
    <x v="364"/>
    <x v="1"/>
    <n v="206"/>
    <x v="4"/>
    <s v="GBP"/>
    <n v="1286946000"/>
    <n v="1288933200"/>
    <b v="0"/>
    <b v="1"/>
    <s v="film &amp; video/documentary"/>
    <n v="2.7680769230769231"/>
    <n v="7300"/>
    <x v="4"/>
    <x v="4"/>
  </r>
  <r>
    <n v="369"/>
    <s v="Smith-Gonzalez"/>
    <s v="Polarized needs-based approach"/>
    <n v="5400"/>
    <x v="365"/>
    <x v="1"/>
    <n v="154"/>
    <x v="1"/>
    <s v="USD"/>
    <n v="1359871200"/>
    <n v="1363237200"/>
    <b v="0"/>
    <b v="1"/>
    <s v="film &amp; video/television"/>
    <n v="2.730185185185185"/>
    <n v="7448.5"/>
    <x v="4"/>
    <x v="19"/>
  </r>
  <r>
    <n v="370"/>
    <s v="Skinner PLC"/>
    <s v="Intuitive well-modulated middleware"/>
    <n v="112300"/>
    <x v="366"/>
    <x v="1"/>
    <n v="5966"/>
    <x v="1"/>
    <s v="USD"/>
    <n v="1555304400"/>
    <n v="1555822800"/>
    <b v="0"/>
    <b v="0"/>
    <s v="theater/plays"/>
    <n v="1.593633125556545"/>
    <n v="92465.5"/>
    <x v="3"/>
    <x v="3"/>
  </r>
  <r>
    <n v="371"/>
    <s v="Nolan, Smith and Sanchez"/>
    <s v="Multi-channeled logistical matrices"/>
    <n v="189200"/>
    <x v="367"/>
    <x v="0"/>
    <n v="2176"/>
    <x v="1"/>
    <s v="USD"/>
    <n v="1423375200"/>
    <n v="1427778000"/>
    <b v="0"/>
    <b v="0"/>
    <s v="theater/plays"/>
    <n v="0.67869978858350954"/>
    <n v="65293"/>
    <x v="3"/>
    <x v="3"/>
  </r>
  <r>
    <n v="372"/>
    <s v="Green-Carr"/>
    <s v="Pre-emptive bifurcated artificial intelligence"/>
    <n v="900"/>
    <x v="211"/>
    <x v="1"/>
    <n v="169"/>
    <x v="1"/>
    <s v="USD"/>
    <n v="1420696800"/>
    <n v="1422424800"/>
    <b v="0"/>
    <b v="1"/>
    <s v="film &amp; video/documentary"/>
    <n v="15.915555555555555"/>
    <n v="7246.5"/>
    <x v="4"/>
    <x v="4"/>
  </r>
  <r>
    <n v="373"/>
    <s v="Brown-Parker"/>
    <s v="Down-sized coherent toolset"/>
    <n v="22500"/>
    <x v="368"/>
    <x v="1"/>
    <n v="2106"/>
    <x v="1"/>
    <s v="USD"/>
    <n v="1502946000"/>
    <n v="1503637200"/>
    <b v="0"/>
    <b v="0"/>
    <s v="theater/plays"/>
    <n v="7.3018222222222224"/>
    <n v="83198.5"/>
    <x v="3"/>
    <x v="3"/>
  </r>
  <r>
    <n v="374"/>
    <s v="Marshall Inc"/>
    <s v="Open-source multi-tasking data-warehouse"/>
    <n v="167400"/>
    <x v="369"/>
    <x v="0"/>
    <n v="441"/>
    <x v="1"/>
    <s v="USD"/>
    <n v="1547186400"/>
    <n v="1547618400"/>
    <b v="0"/>
    <b v="1"/>
    <s v="film &amp; video/documentary"/>
    <n v="0.13185782556750297"/>
    <n v="11257"/>
    <x v="4"/>
    <x v="4"/>
  </r>
  <r>
    <n v="375"/>
    <s v="Leblanc-Pineda"/>
    <s v="Future-proofed upward-trending contingency"/>
    <n v="2700"/>
    <x v="370"/>
    <x v="0"/>
    <n v="25"/>
    <x v="1"/>
    <s v="USD"/>
    <n v="1444971600"/>
    <n v="1449900000"/>
    <b v="0"/>
    <b v="0"/>
    <s v="music/indie rock"/>
    <n v="0.54777777777777781"/>
    <n v="752"/>
    <x v="1"/>
    <x v="7"/>
  </r>
  <r>
    <n v="376"/>
    <s v="Perry PLC"/>
    <s v="Mandatory uniform matrix"/>
    <n v="3400"/>
    <x v="371"/>
    <x v="1"/>
    <n v="131"/>
    <x v="1"/>
    <s v="USD"/>
    <n v="1404622800"/>
    <n v="1405141200"/>
    <b v="0"/>
    <b v="0"/>
    <s v="music/rock"/>
    <n v="3.6102941176470589"/>
    <n v="6203"/>
    <x v="1"/>
    <x v="1"/>
  </r>
  <r>
    <n v="377"/>
    <s v="Klein, Stark and Livingston"/>
    <s v="Phased methodical initiative"/>
    <n v="49700"/>
    <x v="372"/>
    <x v="0"/>
    <n v="127"/>
    <x v="1"/>
    <s v="USD"/>
    <n v="1571720400"/>
    <n v="1572933600"/>
    <b v="0"/>
    <b v="0"/>
    <s v="theater/plays"/>
    <n v="0.10257545271629778"/>
    <n v="2612.5"/>
    <x v="3"/>
    <x v="3"/>
  </r>
  <r>
    <n v="378"/>
    <s v="Fleming-Oliver"/>
    <s v="Managed stable function"/>
    <n v="178200"/>
    <x v="373"/>
    <x v="0"/>
    <n v="355"/>
    <x v="1"/>
    <s v="USD"/>
    <n v="1526878800"/>
    <n v="1530162000"/>
    <b v="0"/>
    <b v="0"/>
    <s v="film &amp; video/documentary"/>
    <n v="0.13962962962962963"/>
    <n v="12618.5"/>
    <x v="4"/>
    <x v="4"/>
  </r>
  <r>
    <n v="379"/>
    <s v="Reilly, Aguirre and Johnson"/>
    <s v="Realigned clear-thinking migration"/>
    <n v="7200"/>
    <x v="374"/>
    <x v="0"/>
    <n v="44"/>
    <x v="4"/>
    <s v="GBP"/>
    <n v="1319691600"/>
    <n v="1320904800"/>
    <b v="0"/>
    <b v="0"/>
    <s v="theater/plays"/>
    <n v="0.40444444444444444"/>
    <n v="1478"/>
    <x v="3"/>
    <x v="3"/>
  </r>
  <r>
    <n v="380"/>
    <s v="Davidson, Wilcox and Lewis"/>
    <s v="Optional clear-thinking process improvement"/>
    <n v="2500"/>
    <x v="375"/>
    <x v="1"/>
    <n v="84"/>
    <x v="1"/>
    <s v="USD"/>
    <n v="1371963600"/>
    <n v="1372395600"/>
    <b v="0"/>
    <b v="0"/>
    <s v="theater/plays"/>
    <n v="1.6032"/>
    <n v="2046"/>
    <x v="3"/>
    <x v="3"/>
  </r>
  <r>
    <n v="381"/>
    <s v="Michael, Anderson and Vincent"/>
    <s v="Cross-group global moratorium"/>
    <n v="5300"/>
    <x v="376"/>
    <x v="1"/>
    <n v="155"/>
    <x v="1"/>
    <s v="USD"/>
    <n v="1433739600"/>
    <n v="1437714000"/>
    <b v="0"/>
    <b v="0"/>
    <s v="theater/plays"/>
    <n v="1.8394339622641509"/>
    <n v="4952"/>
    <x v="3"/>
    <x v="3"/>
  </r>
  <r>
    <n v="382"/>
    <s v="King Ltd"/>
    <s v="Visionary systemic process improvement"/>
    <n v="9100"/>
    <x v="377"/>
    <x v="0"/>
    <n v="67"/>
    <x v="1"/>
    <s v="USD"/>
    <n v="1508130000"/>
    <n v="1509771600"/>
    <b v="0"/>
    <b v="0"/>
    <s v="photography/photography books"/>
    <n v="0.63769230769230767"/>
    <n v="2935"/>
    <x v="7"/>
    <x v="14"/>
  </r>
  <r>
    <n v="383"/>
    <s v="Baker Ltd"/>
    <s v="Progressive intangible flexibility"/>
    <n v="6300"/>
    <x v="378"/>
    <x v="1"/>
    <n v="189"/>
    <x v="1"/>
    <s v="USD"/>
    <n v="1550037600"/>
    <n v="1550556000"/>
    <b v="0"/>
    <b v="1"/>
    <s v="food/food trucks"/>
    <n v="2.2538095238095237"/>
    <n v="7194"/>
    <x v="0"/>
    <x v="0"/>
  </r>
  <r>
    <n v="384"/>
    <s v="Baker, Collins and Smith"/>
    <s v="Reactive real-time software"/>
    <n v="114400"/>
    <x v="379"/>
    <x v="1"/>
    <n v="4799"/>
    <x v="1"/>
    <s v="USD"/>
    <n v="1486706400"/>
    <n v="1489039200"/>
    <b v="1"/>
    <b v="1"/>
    <s v="film &amp; video/documentary"/>
    <n v="1.7200961538461539"/>
    <n v="100789"/>
    <x v="4"/>
    <x v="4"/>
  </r>
  <r>
    <n v="385"/>
    <s v="Warren-Harrison"/>
    <s v="Programmable incremental knowledge user"/>
    <n v="38900"/>
    <x v="380"/>
    <x v="1"/>
    <n v="1137"/>
    <x v="1"/>
    <s v="USD"/>
    <n v="1553835600"/>
    <n v="1556600400"/>
    <b v="0"/>
    <b v="0"/>
    <s v="publishing/nonfiction"/>
    <n v="1.4616709511568124"/>
    <n v="28998"/>
    <x v="5"/>
    <x v="9"/>
  </r>
  <r>
    <n v="386"/>
    <s v="Gardner Group"/>
    <s v="Progressive 5thgeneration customer loyalty"/>
    <n v="135500"/>
    <x v="381"/>
    <x v="0"/>
    <n v="1068"/>
    <x v="1"/>
    <s v="USD"/>
    <n v="1277528400"/>
    <n v="1278565200"/>
    <b v="0"/>
    <b v="0"/>
    <s v="theater/plays"/>
    <n v="0.76423616236162362"/>
    <n v="52311"/>
    <x v="3"/>
    <x v="3"/>
  </r>
  <r>
    <n v="387"/>
    <s v="Flores-Lambert"/>
    <s v="Triple-buffered logistical frame"/>
    <n v="109000"/>
    <x v="382"/>
    <x v="0"/>
    <n v="424"/>
    <x v="1"/>
    <s v="USD"/>
    <n v="1339477200"/>
    <n v="1339909200"/>
    <b v="0"/>
    <b v="0"/>
    <s v="technology/wearables"/>
    <n v="0.39261467889908258"/>
    <n v="21609.5"/>
    <x v="2"/>
    <x v="8"/>
  </r>
  <r>
    <n v="388"/>
    <s v="Cruz Ltd"/>
    <s v="Exclusive dynamic adapter"/>
    <n v="114800"/>
    <x v="383"/>
    <x v="3"/>
    <n v="145"/>
    <x v="5"/>
    <s v="CHF"/>
    <n v="1325656800"/>
    <n v="1325829600"/>
    <b v="0"/>
    <b v="0"/>
    <s v="music/indie rock"/>
    <n v="0.11270034843205574"/>
    <n v="6541.5"/>
    <x v="1"/>
    <x v="7"/>
  </r>
  <r>
    <n v="389"/>
    <s v="Knox-Garner"/>
    <s v="Automated systemic hierarchy"/>
    <n v="83000"/>
    <x v="384"/>
    <x v="1"/>
    <n v="1152"/>
    <x v="1"/>
    <s v="USD"/>
    <n v="1288242000"/>
    <n v="1290578400"/>
    <b v="0"/>
    <b v="0"/>
    <s v="theater/plays"/>
    <n v="1.2211084337349398"/>
    <n v="51252"/>
    <x v="3"/>
    <x v="3"/>
  </r>
  <r>
    <n v="390"/>
    <s v="Davis-Allen"/>
    <s v="Digitized eco-centric core"/>
    <n v="2400"/>
    <x v="385"/>
    <x v="1"/>
    <n v="50"/>
    <x v="1"/>
    <s v="USD"/>
    <n v="1379048400"/>
    <n v="1380344400"/>
    <b v="0"/>
    <b v="0"/>
    <s v="photography/photography books"/>
    <n v="1.8654166666666667"/>
    <n v="2263.5"/>
    <x v="7"/>
    <x v="14"/>
  </r>
  <r>
    <n v="391"/>
    <s v="Miller-Patel"/>
    <s v="Mandatory uniform strategy"/>
    <n v="60400"/>
    <x v="386"/>
    <x v="0"/>
    <n v="151"/>
    <x v="1"/>
    <s v="USD"/>
    <n v="1389679200"/>
    <n v="1389852000"/>
    <b v="0"/>
    <b v="0"/>
    <s v="publishing/nonfiction"/>
    <n v="7.27317880794702E-2"/>
    <n v="2272"/>
    <x v="5"/>
    <x v="9"/>
  </r>
  <r>
    <n v="392"/>
    <s v="Hernandez-Grimes"/>
    <s v="Profit-focused zero administration forecast"/>
    <n v="102900"/>
    <x v="387"/>
    <x v="0"/>
    <n v="1608"/>
    <x v="1"/>
    <s v="USD"/>
    <n v="1294293600"/>
    <n v="1294466400"/>
    <b v="0"/>
    <b v="0"/>
    <s v="technology/wearables"/>
    <n v="0.65642371234207963"/>
    <n v="34577"/>
    <x v="2"/>
    <x v="8"/>
  </r>
  <r>
    <n v="393"/>
    <s v="Owens, Hall and Gonzalez"/>
    <s v="De-engineered static orchestration"/>
    <n v="62800"/>
    <x v="388"/>
    <x v="1"/>
    <n v="3059"/>
    <x v="0"/>
    <s v="CAD"/>
    <n v="1500267600"/>
    <n v="1500354000"/>
    <b v="0"/>
    <b v="0"/>
    <s v="music/jazz"/>
    <n v="2.2896178343949045"/>
    <n v="73423.5"/>
    <x v="1"/>
    <x v="17"/>
  </r>
  <r>
    <n v="394"/>
    <s v="Noble-Bailey"/>
    <s v="Customizable dynamic info-mediaries"/>
    <n v="800"/>
    <x v="389"/>
    <x v="1"/>
    <n v="34"/>
    <x v="1"/>
    <s v="USD"/>
    <n v="1375074000"/>
    <n v="1375938000"/>
    <b v="0"/>
    <b v="1"/>
    <s v="film &amp; video/documentary"/>
    <n v="4.6937499999999996"/>
    <n v="1894.5"/>
    <x v="4"/>
    <x v="4"/>
  </r>
  <r>
    <n v="395"/>
    <s v="Taylor PLC"/>
    <s v="Enhanced incremental budgetary management"/>
    <n v="7100"/>
    <x v="390"/>
    <x v="1"/>
    <n v="220"/>
    <x v="1"/>
    <s v="USD"/>
    <n v="1323324000"/>
    <n v="1323410400"/>
    <b v="1"/>
    <b v="0"/>
    <s v="theater/plays"/>
    <n v="1.3011267605633803"/>
    <n v="4729"/>
    <x v="3"/>
    <x v="3"/>
  </r>
  <r>
    <n v="396"/>
    <s v="Holmes PLC"/>
    <s v="Digitized local info-mediaries"/>
    <n v="46100"/>
    <x v="391"/>
    <x v="1"/>
    <n v="1604"/>
    <x v="2"/>
    <s v="AUD"/>
    <n v="1538715600"/>
    <n v="1539406800"/>
    <b v="0"/>
    <b v="0"/>
    <s v="film &amp; video/drama"/>
    <n v="1.6705422993492407"/>
    <n v="39308"/>
    <x v="4"/>
    <x v="6"/>
  </r>
  <r>
    <n v="397"/>
    <s v="Jones-Martin"/>
    <s v="Virtual systematic monitoring"/>
    <n v="8100"/>
    <x v="392"/>
    <x v="1"/>
    <n v="454"/>
    <x v="1"/>
    <s v="USD"/>
    <n v="1369285200"/>
    <n v="1369803600"/>
    <b v="0"/>
    <b v="0"/>
    <s v="music/rock"/>
    <n v="1.738641975308642"/>
    <n v="7268.5"/>
    <x v="1"/>
    <x v="1"/>
  </r>
  <r>
    <n v="398"/>
    <s v="Myers LLC"/>
    <s v="Reactive bottom-line open architecture"/>
    <n v="1700"/>
    <x v="393"/>
    <x v="1"/>
    <n v="123"/>
    <x v="6"/>
    <s v="EUR"/>
    <n v="1525755600"/>
    <n v="1525928400"/>
    <b v="0"/>
    <b v="1"/>
    <s v="film &amp; video/animation"/>
    <n v="7.1776470588235295"/>
    <n v="6162.5"/>
    <x v="4"/>
    <x v="10"/>
  </r>
  <r>
    <n v="399"/>
    <s v="Acosta, Mullins and Morris"/>
    <s v="Pre-emptive interactive model"/>
    <n v="97300"/>
    <x v="394"/>
    <x v="0"/>
    <n v="941"/>
    <x v="1"/>
    <s v="USD"/>
    <n v="1296626400"/>
    <n v="1297231200"/>
    <b v="0"/>
    <b v="0"/>
    <s v="music/indie rock"/>
    <n v="0.63850976361767731"/>
    <n v="31534"/>
    <x v="1"/>
    <x v="7"/>
  </r>
  <r>
    <n v="400"/>
    <s v="Bell PLC"/>
    <s v="Ergonomic eco-centric open architecture"/>
    <n v="100"/>
    <x v="50"/>
    <x v="0"/>
    <n v="1"/>
    <x v="1"/>
    <s v="USD"/>
    <n v="1376629200"/>
    <n v="1378530000"/>
    <b v="0"/>
    <b v="1"/>
    <s v="photography/photography books"/>
    <n v="0.02"/>
    <n v="1.5"/>
    <x v="7"/>
    <x v="14"/>
  </r>
  <r>
    <n v="401"/>
    <s v="Smith-Schmidt"/>
    <s v="Inverse radical hierarchy"/>
    <n v="900"/>
    <x v="395"/>
    <x v="1"/>
    <n v="299"/>
    <x v="1"/>
    <s v="USD"/>
    <n v="1572152400"/>
    <n v="1572152400"/>
    <b v="0"/>
    <b v="0"/>
    <s v="theater/plays"/>
    <n v="15.302222222222222"/>
    <n v="7035.5"/>
    <x v="3"/>
    <x v="3"/>
  </r>
  <r>
    <n v="402"/>
    <s v="Ruiz, Richardson and Cole"/>
    <s v="Team-oriented static interface"/>
    <n v="7300"/>
    <x v="396"/>
    <x v="0"/>
    <n v="40"/>
    <x v="1"/>
    <s v="USD"/>
    <n v="1325829600"/>
    <n v="1329890400"/>
    <b v="0"/>
    <b v="1"/>
    <s v="film &amp; video/shorts"/>
    <n v="0.40356164383561643"/>
    <n v="1493"/>
    <x v="4"/>
    <x v="12"/>
  </r>
  <r>
    <n v="403"/>
    <s v="Leonard-Mcclain"/>
    <s v="Virtual foreground throughput"/>
    <n v="195800"/>
    <x v="397"/>
    <x v="0"/>
    <n v="3015"/>
    <x v="0"/>
    <s v="CAD"/>
    <n v="1273640400"/>
    <n v="1276750800"/>
    <b v="0"/>
    <b v="1"/>
    <s v="theater/plays"/>
    <n v="0.86220633299284988"/>
    <n v="85917.5"/>
    <x v="3"/>
    <x v="3"/>
  </r>
  <r>
    <n v="404"/>
    <s v="Bailey-Boyer"/>
    <s v="Visionary exuding Internet solution"/>
    <n v="48900"/>
    <x v="398"/>
    <x v="1"/>
    <n v="2237"/>
    <x v="1"/>
    <s v="USD"/>
    <n v="1510639200"/>
    <n v="1510898400"/>
    <b v="0"/>
    <b v="0"/>
    <s v="theater/plays"/>
    <n v="3.1558486707566464"/>
    <n v="78279"/>
    <x v="3"/>
    <x v="3"/>
  </r>
  <r>
    <n v="405"/>
    <s v="Lee LLC"/>
    <s v="Synchronized secondary analyzer"/>
    <n v="29600"/>
    <x v="399"/>
    <x v="0"/>
    <n v="435"/>
    <x v="1"/>
    <s v="USD"/>
    <n v="1528088400"/>
    <n v="1532408400"/>
    <b v="0"/>
    <b v="0"/>
    <s v="theater/plays"/>
    <n v="0.89618243243243245"/>
    <n v="13481"/>
    <x v="3"/>
    <x v="3"/>
  </r>
  <r>
    <n v="406"/>
    <s v="Lyons Inc"/>
    <s v="Balanced attitude-oriented parallelism"/>
    <n v="39300"/>
    <x v="400"/>
    <x v="1"/>
    <n v="645"/>
    <x v="1"/>
    <s v="USD"/>
    <n v="1359525600"/>
    <n v="1360562400"/>
    <b v="1"/>
    <b v="0"/>
    <s v="film &amp; video/documentary"/>
    <n v="1.8214503816793892"/>
    <n v="36114"/>
    <x v="4"/>
    <x v="4"/>
  </r>
  <r>
    <n v="407"/>
    <s v="Herrera-Wilson"/>
    <s v="Organized bandwidth-monitored core"/>
    <n v="3400"/>
    <x v="401"/>
    <x v="1"/>
    <n v="484"/>
    <x v="3"/>
    <s v="DKK"/>
    <n v="1570942800"/>
    <n v="1571547600"/>
    <b v="0"/>
    <b v="0"/>
    <s v="theater/plays"/>
    <n v="3.5588235294117645"/>
    <n v="6292"/>
    <x v="3"/>
    <x v="3"/>
  </r>
  <r>
    <n v="408"/>
    <s v="Mahoney, Adams and Lucas"/>
    <s v="Cloned leadingedge utilization"/>
    <n v="9200"/>
    <x v="402"/>
    <x v="1"/>
    <n v="154"/>
    <x v="0"/>
    <s v="CAD"/>
    <n v="1466398800"/>
    <n v="1468126800"/>
    <b v="0"/>
    <b v="0"/>
    <s v="film &amp; video/documentary"/>
    <n v="1.3183695652173912"/>
    <n v="6141.5"/>
    <x v="4"/>
    <x v="4"/>
  </r>
  <r>
    <n v="409"/>
    <s v="Stewart LLC"/>
    <s v="Secured asymmetric projection"/>
    <n v="135600"/>
    <x v="403"/>
    <x v="0"/>
    <n v="714"/>
    <x v="1"/>
    <s v="USD"/>
    <n v="1492491600"/>
    <n v="1492837200"/>
    <b v="0"/>
    <b v="0"/>
    <s v="music/rock"/>
    <n v="0.46315634218289087"/>
    <n v="31759"/>
    <x v="1"/>
    <x v="1"/>
  </r>
  <r>
    <n v="410"/>
    <s v="Mcmillan Group"/>
    <s v="Advanced cohesive Graphic Interface"/>
    <n v="153700"/>
    <x v="404"/>
    <x v="2"/>
    <n v="1111"/>
    <x v="1"/>
    <s v="USD"/>
    <n v="1430197200"/>
    <n v="1430197200"/>
    <b v="0"/>
    <b v="0"/>
    <s v="games/mobile games"/>
    <n v="0.36132726089785294"/>
    <n v="28323.5"/>
    <x v="6"/>
    <x v="20"/>
  </r>
  <r>
    <n v="411"/>
    <s v="Beck, Thompson and Martinez"/>
    <s v="Down-sized maximized function"/>
    <n v="7800"/>
    <x v="405"/>
    <x v="1"/>
    <n v="82"/>
    <x v="1"/>
    <s v="USD"/>
    <n v="1496034000"/>
    <n v="1496206800"/>
    <b v="0"/>
    <b v="0"/>
    <s v="theater/plays"/>
    <n v="1.0462820512820512"/>
    <n v="4121.5"/>
    <x v="3"/>
    <x v="3"/>
  </r>
  <r>
    <n v="412"/>
    <s v="Rodriguez-Scott"/>
    <s v="Realigned zero tolerance software"/>
    <n v="2100"/>
    <x v="406"/>
    <x v="1"/>
    <n v="134"/>
    <x v="1"/>
    <s v="USD"/>
    <n v="1388728800"/>
    <n v="1389592800"/>
    <b v="0"/>
    <b v="0"/>
    <s v="publishing/fiction"/>
    <n v="6.6885714285714286"/>
    <n v="7090"/>
    <x v="5"/>
    <x v="13"/>
  </r>
  <r>
    <n v="413"/>
    <s v="Rush-Bowers"/>
    <s v="Persevering analyzing extranet"/>
    <n v="189500"/>
    <x v="407"/>
    <x v="2"/>
    <n v="1089"/>
    <x v="1"/>
    <s v="USD"/>
    <n v="1543298400"/>
    <n v="1545631200"/>
    <b v="0"/>
    <b v="0"/>
    <s v="film &amp; video/animation"/>
    <n v="0.62072823218997364"/>
    <n v="59358.5"/>
    <x v="4"/>
    <x v="10"/>
  </r>
  <r>
    <n v="414"/>
    <s v="Davis and Sons"/>
    <s v="Innovative human-resource migration"/>
    <n v="188200"/>
    <x v="408"/>
    <x v="0"/>
    <n v="5497"/>
    <x v="1"/>
    <s v="USD"/>
    <n v="1271739600"/>
    <n v="1272430800"/>
    <b v="0"/>
    <b v="1"/>
    <s v="food/food trucks"/>
    <n v="0.84699787460148779"/>
    <n v="82451"/>
    <x v="0"/>
    <x v="0"/>
  </r>
  <r>
    <n v="415"/>
    <s v="Anderson-Pham"/>
    <s v="Intuitive needs-based monitoring"/>
    <n v="113500"/>
    <x v="409"/>
    <x v="0"/>
    <n v="418"/>
    <x v="1"/>
    <s v="USD"/>
    <n v="1326434400"/>
    <n v="1327903200"/>
    <b v="0"/>
    <b v="0"/>
    <s v="theater/plays"/>
    <n v="0.11059030837004405"/>
    <n v="6485"/>
    <x v="3"/>
    <x v="3"/>
  </r>
  <r>
    <n v="416"/>
    <s v="Stewart-Coleman"/>
    <s v="Customer-focused disintermediate toolset"/>
    <n v="134600"/>
    <x v="410"/>
    <x v="0"/>
    <n v="1439"/>
    <x v="1"/>
    <s v="USD"/>
    <n v="1295244000"/>
    <n v="1296021600"/>
    <b v="0"/>
    <b v="1"/>
    <s v="film &amp; video/documentary"/>
    <n v="0.43838781575037145"/>
    <n v="30223"/>
    <x v="4"/>
    <x v="4"/>
  </r>
  <r>
    <n v="417"/>
    <s v="Bradshaw, Smith and Ryan"/>
    <s v="Upgradable 24/7 emulation"/>
    <n v="1700"/>
    <x v="411"/>
    <x v="0"/>
    <n v="15"/>
    <x v="1"/>
    <s v="USD"/>
    <n v="1541221200"/>
    <n v="1543298400"/>
    <b v="0"/>
    <b v="0"/>
    <s v="theater/plays"/>
    <n v="0.55470588235294116"/>
    <n v="479"/>
    <x v="3"/>
    <x v="3"/>
  </r>
  <r>
    <n v="418"/>
    <s v="Jackson PLC"/>
    <s v="Quality-focused client-server core"/>
    <n v="163700"/>
    <x v="412"/>
    <x v="0"/>
    <n v="1999"/>
    <x v="0"/>
    <s v="CAD"/>
    <n v="1336280400"/>
    <n v="1336366800"/>
    <b v="0"/>
    <b v="0"/>
    <s v="film &amp; video/documentary"/>
    <n v="0.57399511301160655"/>
    <n v="47981"/>
    <x v="4"/>
    <x v="4"/>
  </r>
  <r>
    <n v="419"/>
    <s v="Ware-Arias"/>
    <s v="Upgradable maximized protocol"/>
    <n v="113800"/>
    <x v="413"/>
    <x v="1"/>
    <n v="5203"/>
    <x v="1"/>
    <s v="USD"/>
    <n v="1324533600"/>
    <n v="1325052000"/>
    <b v="0"/>
    <b v="0"/>
    <s v="technology/web"/>
    <n v="1.2343497363796134"/>
    <n v="72836"/>
    <x v="2"/>
    <x v="2"/>
  </r>
  <r>
    <n v="420"/>
    <s v="Blair, Reyes and Woods"/>
    <s v="Cross-platform interactive synergy"/>
    <n v="5000"/>
    <x v="414"/>
    <x v="1"/>
    <n v="94"/>
    <x v="1"/>
    <s v="USD"/>
    <n v="1498366800"/>
    <n v="1499576400"/>
    <b v="0"/>
    <b v="0"/>
    <s v="theater/plays"/>
    <n v="1.2846"/>
    <n v="3258.5"/>
    <x v="3"/>
    <x v="3"/>
  </r>
  <r>
    <n v="421"/>
    <s v="Thomas-Lopez"/>
    <s v="User-centric fault-tolerant archive"/>
    <n v="9400"/>
    <x v="415"/>
    <x v="0"/>
    <n v="118"/>
    <x v="1"/>
    <s v="USD"/>
    <n v="1498712400"/>
    <n v="1501304400"/>
    <b v="0"/>
    <b v="1"/>
    <s v="technology/wearables"/>
    <n v="0.63989361702127656"/>
    <n v="3066.5"/>
    <x v="2"/>
    <x v="8"/>
  </r>
  <r>
    <n v="422"/>
    <s v="Brown, Davies and Pacheco"/>
    <s v="Reverse-engineered regional knowledge user"/>
    <n v="8700"/>
    <x v="416"/>
    <x v="1"/>
    <n v="205"/>
    <x v="1"/>
    <s v="USD"/>
    <n v="1271480400"/>
    <n v="1273208400"/>
    <b v="0"/>
    <b v="1"/>
    <s v="theater/plays"/>
    <n v="1.2729885057471264"/>
    <n v="5640"/>
    <x v="3"/>
    <x v="3"/>
  </r>
  <r>
    <n v="423"/>
    <s v="Jones-Riddle"/>
    <s v="Self-enabling real-time definition"/>
    <n v="147800"/>
    <x v="417"/>
    <x v="0"/>
    <n v="162"/>
    <x v="1"/>
    <s v="USD"/>
    <n v="1316667600"/>
    <n v="1316840400"/>
    <b v="0"/>
    <b v="1"/>
    <s v="food/food trucks"/>
    <n v="0.10638024357239513"/>
    <n v="7942.5"/>
    <x v="0"/>
    <x v="0"/>
  </r>
  <r>
    <n v="424"/>
    <s v="Schmidt-Gomez"/>
    <s v="User-centric impactful projection"/>
    <n v="5100"/>
    <x v="418"/>
    <x v="0"/>
    <n v="83"/>
    <x v="1"/>
    <s v="USD"/>
    <n v="1524027600"/>
    <n v="1524546000"/>
    <b v="0"/>
    <b v="0"/>
    <s v="music/indie rock"/>
    <n v="0.40470588235294119"/>
    <n v="1073.5"/>
    <x v="1"/>
    <x v="7"/>
  </r>
  <r>
    <n v="425"/>
    <s v="Sullivan, Davis and Booth"/>
    <s v="Vision-oriented actuating hardware"/>
    <n v="2700"/>
    <x v="419"/>
    <x v="1"/>
    <n v="92"/>
    <x v="1"/>
    <s v="USD"/>
    <n v="1438059600"/>
    <n v="1438578000"/>
    <b v="0"/>
    <b v="0"/>
    <s v="photography/photography books"/>
    <n v="2.8766666666666665"/>
    <n v="3929.5"/>
    <x v="7"/>
    <x v="14"/>
  </r>
  <r>
    <n v="426"/>
    <s v="Edwards-Kane"/>
    <s v="Virtual leadingedge framework"/>
    <n v="1800"/>
    <x v="420"/>
    <x v="1"/>
    <n v="219"/>
    <x v="1"/>
    <s v="USD"/>
    <n v="1361944800"/>
    <n v="1362549600"/>
    <b v="0"/>
    <b v="0"/>
    <s v="theater/plays"/>
    <n v="5.7294444444444448"/>
    <n v="5266"/>
    <x v="3"/>
    <x v="3"/>
  </r>
  <r>
    <n v="427"/>
    <s v="Hicks, Wall and Webb"/>
    <s v="Managed discrete framework"/>
    <n v="174500"/>
    <x v="421"/>
    <x v="1"/>
    <n v="2526"/>
    <x v="1"/>
    <s v="USD"/>
    <n v="1410584400"/>
    <n v="1413349200"/>
    <b v="0"/>
    <b v="1"/>
    <s v="theater/plays"/>
    <n v="1.1290429799426933"/>
    <n v="99772"/>
    <x v="3"/>
    <x v="3"/>
  </r>
  <r>
    <n v="428"/>
    <s v="Mayer-Richmond"/>
    <s v="Progressive zero-defect capability"/>
    <n v="101400"/>
    <x v="422"/>
    <x v="0"/>
    <n v="747"/>
    <x v="1"/>
    <s v="USD"/>
    <n v="1297404000"/>
    <n v="1298008800"/>
    <b v="0"/>
    <b v="0"/>
    <s v="film &amp; video/animation"/>
    <n v="0.46387573964497042"/>
    <n v="23892"/>
    <x v="4"/>
    <x v="10"/>
  </r>
  <r>
    <n v="429"/>
    <s v="Robles Ltd"/>
    <s v="Right-sized demand-driven adapter"/>
    <n v="191000"/>
    <x v="423"/>
    <x v="3"/>
    <n v="2138"/>
    <x v="1"/>
    <s v="USD"/>
    <n v="1392012000"/>
    <n v="1394427600"/>
    <b v="0"/>
    <b v="1"/>
    <s v="photography/photography books"/>
    <n v="0.90675916230366493"/>
    <n v="87664.5"/>
    <x v="7"/>
    <x v="14"/>
  </r>
  <r>
    <n v="430"/>
    <s v="Cochran Ltd"/>
    <s v="Re-engineered attitude-oriented frame"/>
    <n v="8100"/>
    <x v="424"/>
    <x v="0"/>
    <n v="84"/>
    <x v="1"/>
    <s v="USD"/>
    <n v="1569733200"/>
    <n v="1572670800"/>
    <b v="0"/>
    <b v="0"/>
    <s v="theater/plays"/>
    <n v="0.67740740740740746"/>
    <n v="2785.5"/>
    <x v="3"/>
    <x v="3"/>
  </r>
  <r>
    <n v="431"/>
    <s v="Rosales LLC"/>
    <s v="Compatible multimedia utilization"/>
    <n v="5100"/>
    <x v="425"/>
    <x v="1"/>
    <n v="94"/>
    <x v="1"/>
    <s v="USD"/>
    <n v="1529643600"/>
    <n v="1531112400"/>
    <b v="1"/>
    <b v="0"/>
    <s v="theater/plays"/>
    <n v="1.9249019607843136"/>
    <n v="4955.5"/>
    <x v="3"/>
    <x v="3"/>
  </r>
  <r>
    <n v="432"/>
    <s v="Harper-Bryan"/>
    <s v="Re-contextualized dedicated hardware"/>
    <n v="7700"/>
    <x v="426"/>
    <x v="0"/>
    <n v="91"/>
    <x v="1"/>
    <s v="USD"/>
    <n v="1399006800"/>
    <n v="1400734800"/>
    <b v="0"/>
    <b v="0"/>
    <s v="theater/plays"/>
    <n v="0.82714285714285718"/>
    <n v="3230"/>
    <x v="3"/>
    <x v="3"/>
  </r>
  <r>
    <n v="433"/>
    <s v="Potter, Harper and Everett"/>
    <s v="Decentralized composite paradigm"/>
    <n v="121400"/>
    <x v="427"/>
    <x v="0"/>
    <n v="792"/>
    <x v="1"/>
    <s v="USD"/>
    <n v="1385359200"/>
    <n v="1386741600"/>
    <b v="0"/>
    <b v="1"/>
    <s v="film &amp; video/documentary"/>
    <n v="0.54163920922570019"/>
    <n v="33273.5"/>
    <x v="4"/>
    <x v="4"/>
  </r>
  <r>
    <n v="434"/>
    <s v="Floyd-Sims"/>
    <s v="Cloned transitional hierarchy"/>
    <n v="5400"/>
    <x v="315"/>
    <x v="3"/>
    <n v="10"/>
    <x v="0"/>
    <s v="CAD"/>
    <n v="1480572000"/>
    <n v="1481781600"/>
    <b v="1"/>
    <b v="0"/>
    <s v="theater/plays"/>
    <n v="0.16722222222222222"/>
    <n v="456.5"/>
    <x v="3"/>
    <x v="3"/>
  </r>
  <r>
    <n v="435"/>
    <s v="Spence, Jackson and Kelly"/>
    <s v="Advanced discrete leverage"/>
    <n v="152400"/>
    <x v="428"/>
    <x v="1"/>
    <n v="1713"/>
    <x v="6"/>
    <s v="EUR"/>
    <n v="1418623200"/>
    <n v="1419660000"/>
    <b v="0"/>
    <b v="1"/>
    <s v="theater/plays"/>
    <n v="1.168766404199475"/>
    <n v="89916.5"/>
    <x v="3"/>
    <x v="3"/>
  </r>
  <r>
    <n v="436"/>
    <s v="King-Nguyen"/>
    <s v="Open-source incremental throughput"/>
    <n v="1300"/>
    <x v="429"/>
    <x v="1"/>
    <n v="249"/>
    <x v="1"/>
    <s v="USD"/>
    <n v="1555736400"/>
    <n v="1555822800"/>
    <b v="0"/>
    <b v="0"/>
    <s v="music/jazz"/>
    <n v="10.521538461538462"/>
    <n v="6963.5"/>
    <x v="1"/>
    <x v="17"/>
  </r>
  <r>
    <n v="437"/>
    <s v="Hansen Group"/>
    <s v="Centralized regional interface"/>
    <n v="8100"/>
    <x v="430"/>
    <x v="1"/>
    <n v="192"/>
    <x v="1"/>
    <s v="USD"/>
    <n v="1442120400"/>
    <n v="1442379600"/>
    <b v="0"/>
    <b v="1"/>
    <s v="film &amp; video/animation"/>
    <n v="1.2307407407407407"/>
    <n v="5080.5"/>
    <x v="4"/>
    <x v="10"/>
  </r>
  <r>
    <n v="438"/>
    <s v="Mathis, Hall and Hansen"/>
    <s v="Streamlined web-enabled knowledgebase"/>
    <n v="8300"/>
    <x v="431"/>
    <x v="1"/>
    <n v="247"/>
    <x v="1"/>
    <s v="USD"/>
    <n v="1362376800"/>
    <n v="1364965200"/>
    <b v="0"/>
    <b v="0"/>
    <s v="theater/plays"/>
    <n v="1.7863855421686747"/>
    <n v="7537"/>
    <x v="3"/>
    <x v="3"/>
  </r>
  <r>
    <n v="439"/>
    <s v="Cummings Inc"/>
    <s v="Digitized transitional monitoring"/>
    <n v="28400"/>
    <x v="432"/>
    <x v="1"/>
    <n v="2293"/>
    <x v="1"/>
    <s v="USD"/>
    <n v="1478408400"/>
    <n v="1479016800"/>
    <b v="0"/>
    <b v="0"/>
    <s v="film &amp; video/science fiction"/>
    <n v="3.5528169014084505"/>
    <n v="51596.5"/>
    <x v="4"/>
    <x v="22"/>
  </r>
  <r>
    <n v="440"/>
    <s v="Miller-Poole"/>
    <s v="Networked optimal adapter"/>
    <n v="102500"/>
    <x v="433"/>
    <x v="1"/>
    <n v="3131"/>
    <x v="1"/>
    <s v="USD"/>
    <n v="1498798800"/>
    <n v="1499662800"/>
    <b v="0"/>
    <b v="0"/>
    <s v="film &amp; video/television"/>
    <n v="1.6190634146341463"/>
    <n v="84542.5"/>
    <x v="4"/>
    <x v="19"/>
  </r>
  <r>
    <n v="441"/>
    <s v="Rodriguez-West"/>
    <s v="Automated optimal function"/>
    <n v="7000"/>
    <x v="434"/>
    <x v="0"/>
    <n v="32"/>
    <x v="1"/>
    <s v="USD"/>
    <n v="1335416400"/>
    <n v="1337835600"/>
    <b v="0"/>
    <b v="0"/>
    <s v="technology/wearables"/>
    <n v="0.24914285714285714"/>
    <n v="888"/>
    <x v="2"/>
    <x v="8"/>
  </r>
  <r>
    <n v="442"/>
    <s v="Calderon, Bradford and Dean"/>
    <s v="Devolved system-worthy framework"/>
    <n v="5400"/>
    <x v="435"/>
    <x v="1"/>
    <n v="143"/>
    <x v="6"/>
    <s v="EUR"/>
    <n v="1504328400"/>
    <n v="1505710800"/>
    <b v="0"/>
    <b v="0"/>
    <s v="theater/plays"/>
    <n v="1.9872222222222222"/>
    <n v="5437"/>
    <x v="3"/>
    <x v="3"/>
  </r>
  <r>
    <n v="443"/>
    <s v="Clark-Bowman"/>
    <s v="Stand-alone user-facing service-desk"/>
    <n v="9300"/>
    <x v="436"/>
    <x v="3"/>
    <n v="90"/>
    <x v="1"/>
    <s v="USD"/>
    <n v="1285822800"/>
    <n v="1287464400"/>
    <b v="0"/>
    <b v="0"/>
    <s v="theater/plays"/>
    <n v="0.34752688172043011"/>
    <n v="1661"/>
    <x v="3"/>
    <x v="3"/>
  </r>
  <r>
    <n v="444"/>
    <s v="Hensley Ltd"/>
    <s v="Versatile global attitude"/>
    <n v="6200"/>
    <x v="437"/>
    <x v="1"/>
    <n v="296"/>
    <x v="1"/>
    <s v="USD"/>
    <n v="1311483600"/>
    <n v="1311656400"/>
    <b v="0"/>
    <b v="1"/>
    <s v="music/indie rock"/>
    <n v="1.7641935483870967"/>
    <n v="5617"/>
    <x v="1"/>
    <x v="7"/>
  </r>
  <r>
    <n v="445"/>
    <s v="Anderson-Pearson"/>
    <s v="Intuitive demand-driven Local Area Network"/>
    <n v="2100"/>
    <x v="438"/>
    <x v="1"/>
    <n v="170"/>
    <x v="1"/>
    <s v="USD"/>
    <n v="1291356000"/>
    <n v="1293170400"/>
    <b v="0"/>
    <b v="1"/>
    <s v="theater/plays"/>
    <n v="5.1138095238095236"/>
    <n v="5454.5"/>
    <x v="3"/>
    <x v="3"/>
  </r>
  <r>
    <n v="446"/>
    <s v="Martin, Martin and Solis"/>
    <s v="Assimilated uniform methodology"/>
    <n v="6800"/>
    <x v="439"/>
    <x v="0"/>
    <n v="186"/>
    <x v="1"/>
    <s v="USD"/>
    <n v="1355810400"/>
    <n v="1355983200"/>
    <b v="0"/>
    <b v="0"/>
    <s v="technology/wearables"/>
    <n v="0.82044117647058823"/>
    <n v="2882.5"/>
    <x v="2"/>
    <x v="8"/>
  </r>
  <r>
    <n v="447"/>
    <s v="Harrington-Harper"/>
    <s v="Self-enabling next generation algorithm"/>
    <n v="155200"/>
    <x v="440"/>
    <x v="3"/>
    <n v="439"/>
    <x v="4"/>
    <s v="GBP"/>
    <n v="1513663200"/>
    <n v="1515045600"/>
    <b v="0"/>
    <b v="0"/>
    <s v="film &amp; video/television"/>
    <n v="0.24326030927835052"/>
    <n v="19096.5"/>
    <x v="4"/>
    <x v="19"/>
  </r>
  <r>
    <n v="448"/>
    <s v="Price and Sons"/>
    <s v="Object-based demand-driven strategy"/>
    <n v="89900"/>
    <x v="441"/>
    <x v="0"/>
    <n v="605"/>
    <x v="1"/>
    <s v="USD"/>
    <n v="1365915600"/>
    <n v="1366088400"/>
    <b v="0"/>
    <b v="1"/>
    <s v="games/video games"/>
    <n v="0.50482758620689661"/>
    <n v="22994.5"/>
    <x v="6"/>
    <x v="11"/>
  </r>
  <r>
    <n v="449"/>
    <s v="Cuevas-Morales"/>
    <s v="Public-key coherent ability"/>
    <n v="900"/>
    <x v="442"/>
    <x v="1"/>
    <n v="86"/>
    <x v="3"/>
    <s v="DKK"/>
    <n v="1551852000"/>
    <n v="1553317200"/>
    <b v="0"/>
    <b v="0"/>
    <s v="games/video games"/>
    <n v="9.67"/>
    <n v="4394.5"/>
    <x v="6"/>
    <x v="11"/>
  </r>
  <r>
    <n v="450"/>
    <s v="Delgado-Hatfield"/>
    <s v="Up-sized composite success"/>
    <n v="100"/>
    <x v="443"/>
    <x v="0"/>
    <n v="1"/>
    <x v="0"/>
    <s v="CAD"/>
    <n v="1540098000"/>
    <n v="1542088800"/>
    <b v="0"/>
    <b v="0"/>
    <s v="film &amp; video/animation"/>
    <n v="0.04"/>
    <n v="2.5"/>
    <x v="4"/>
    <x v="10"/>
  </r>
  <r>
    <n v="451"/>
    <s v="Padilla-Porter"/>
    <s v="Innovative exuding matrix"/>
    <n v="148400"/>
    <x v="444"/>
    <x v="1"/>
    <n v="6286"/>
    <x v="1"/>
    <s v="USD"/>
    <n v="1500440400"/>
    <n v="1503118800"/>
    <b v="0"/>
    <b v="0"/>
    <s v="music/rock"/>
    <n v="1.2284501347708894"/>
    <n v="94294"/>
    <x v="1"/>
    <x v="1"/>
  </r>
  <r>
    <n v="452"/>
    <s v="Morris Group"/>
    <s v="Realigned impactful artificial intelligence"/>
    <n v="4800"/>
    <x v="445"/>
    <x v="0"/>
    <n v="31"/>
    <x v="1"/>
    <s v="USD"/>
    <n v="1278392400"/>
    <n v="1278478800"/>
    <b v="0"/>
    <b v="0"/>
    <s v="film &amp; video/drama"/>
    <n v="0.63437500000000002"/>
    <n v="1538"/>
    <x v="4"/>
    <x v="6"/>
  </r>
  <r>
    <n v="453"/>
    <s v="Saunders Ltd"/>
    <s v="Multi-layered multi-tasking secured line"/>
    <n v="182400"/>
    <x v="446"/>
    <x v="0"/>
    <n v="1181"/>
    <x v="1"/>
    <s v="USD"/>
    <n v="1480572000"/>
    <n v="1484114400"/>
    <b v="0"/>
    <b v="0"/>
    <s v="film &amp; video/science fiction"/>
    <n v="0.56331688596491225"/>
    <n v="51965"/>
    <x v="4"/>
    <x v="22"/>
  </r>
  <r>
    <n v="454"/>
    <s v="Woods Inc"/>
    <s v="Upgradable upward-trending portal"/>
    <n v="4000"/>
    <x v="447"/>
    <x v="0"/>
    <n v="39"/>
    <x v="1"/>
    <s v="USD"/>
    <n v="1382331600"/>
    <n v="1385445600"/>
    <b v="0"/>
    <b v="1"/>
    <s v="film &amp; video/drama"/>
    <n v="0.44074999999999998"/>
    <n v="901"/>
    <x v="4"/>
    <x v="6"/>
  </r>
  <r>
    <n v="455"/>
    <s v="Villanueva, Wright and Richardson"/>
    <s v="Profit-focused global product"/>
    <n v="116500"/>
    <x v="448"/>
    <x v="1"/>
    <n v="3727"/>
    <x v="1"/>
    <s v="USD"/>
    <n v="1316754000"/>
    <n v="1318741200"/>
    <b v="0"/>
    <b v="0"/>
    <s v="theater/plays"/>
    <n v="1.1837253218884121"/>
    <n v="70815.5"/>
    <x v="3"/>
    <x v="3"/>
  </r>
  <r>
    <n v="456"/>
    <s v="Wilson, Brooks and Clark"/>
    <s v="Operative well-modulated data-warehouse"/>
    <n v="146400"/>
    <x v="449"/>
    <x v="1"/>
    <n v="1605"/>
    <x v="1"/>
    <s v="USD"/>
    <n v="1518242400"/>
    <n v="1518242400"/>
    <b v="0"/>
    <b v="1"/>
    <s v="music/indie rock"/>
    <n v="1.041243169398907"/>
    <n v="77021.5"/>
    <x v="1"/>
    <x v="7"/>
  </r>
  <r>
    <n v="457"/>
    <s v="Sheppard, Smith and Spence"/>
    <s v="Cloned asymmetric functionalities"/>
    <n v="5000"/>
    <x v="450"/>
    <x v="0"/>
    <n v="46"/>
    <x v="1"/>
    <s v="USD"/>
    <n v="1476421200"/>
    <n v="1476594000"/>
    <b v="0"/>
    <b v="0"/>
    <s v="theater/plays"/>
    <n v="0.26640000000000003"/>
    <n v="689"/>
    <x v="3"/>
    <x v="3"/>
  </r>
  <r>
    <n v="458"/>
    <s v="Wise, Thompson and Allen"/>
    <s v="Pre-emptive neutral portal"/>
    <n v="33800"/>
    <x v="451"/>
    <x v="1"/>
    <n v="2120"/>
    <x v="1"/>
    <s v="USD"/>
    <n v="1269752400"/>
    <n v="1273554000"/>
    <b v="0"/>
    <b v="0"/>
    <s v="theater/plays"/>
    <n v="3.5120118343195266"/>
    <n v="60413"/>
    <x v="3"/>
    <x v="3"/>
  </r>
  <r>
    <n v="459"/>
    <s v="Lane, Ryan and Chapman"/>
    <s v="Switchable demand-driven help-desk"/>
    <n v="6300"/>
    <x v="452"/>
    <x v="0"/>
    <n v="105"/>
    <x v="1"/>
    <s v="USD"/>
    <n v="1419746400"/>
    <n v="1421906400"/>
    <b v="0"/>
    <b v="0"/>
    <s v="film &amp; video/documentary"/>
    <n v="0.90063492063492068"/>
    <n v="2889.5"/>
    <x v="4"/>
    <x v="4"/>
  </r>
  <r>
    <n v="460"/>
    <s v="Rich, Alvarez and King"/>
    <s v="Business-focused static ability"/>
    <n v="2400"/>
    <x v="453"/>
    <x v="1"/>
    <n v="50"/>
    <x v="1"/>
    <s v="USD"/>
    <n v="1281330000"/>
    <n v="1281589200"/>
    <b v="0"/>
    <b v="0"/>
    <s v="theater/plays"/>
    <n v="1.7162500000000001"/>
    <n v="2084.5"/>
    <x v="3"/>
    <x v="3"/>
  </r>
  <r>
    <n v="461"/>
    <s v="Terry-Salinas"/>
    <s v="Networked secondary structure"/>
    <n v="98800"/>
    <x v="454"/>
    <x v="1"/>
    <n v="2080"/>
    <x v="1"/>
    <s v="USD"/>
    <n v="1398661200"/>
    <n v="1400389200"/>
    <b v="0"/>
    <b v="0"/>
    <s v="film &amp; video/drama"/>
    <n v="1.4104655870445344"/>
    <n v="70717"/>
    <x v="4"/>
    <x v="6"/>
  </r>
  <r>
    <n v="462"/>
    <s v="Wang-Rodriguez"/>
    <s v="Total multimedia website"/>
    <n v="188800"/>
    <x v="455"/>
    <x v="0"/>
    <n v="535"/>
    <x v="1"/>
    <s v="USD"/>
    <n v="1359525600"/>
    <n v="1362808800"/>
    <b v="0"/>
    <b v="0"/>
    <s v="games/mobile games"/>
    <n v="0.30579449152542371"/>
    <n v="29134.5"/>
    <x v="6"/>
    <x v="20"/>
  </r>
  <r>
    <n v="463"/>
    <s v="Mckee-Hill"/>
    <s v="Cross-platform upward-trending parallelism"/>
    <n v="134300"/>
    <x v="456"/>
    <x v="1"/>
    <n v="2105"/>
    <x v="1"/>
    <s v="USD"/>
    <n v="1388469600"/>
    <n v="1388815200"/>
    <b v="0"/>
    <b v="0"/>
    <s v="film &amp; video/animation"/>
    <n v="1.0816455696202532"/>
    <n v="73685"/>
    <x v="4"/>
    <x v="10"/>
  </r>
  <r>
    <n v="464"/>
    <s v="Gomez LLC"/>
    <s v="Pre-emptive mission-critical hardware"/>
    <n v="71200"/>
    <x v="457"/>
    <x v="1"/>
    <n v="2436"/>
    <x v="1"/>
    <s v="USD"/>
    <n v="1518328800"/>
    <n v="1519538400"/>
    <b v="0"/>
    <b v="0"/>
    <s v="theater/plays"/>
    <n v="1.3345505617977529"/>
    <n v="48728"/>
    <x v="3"/>
    <x v="3"/>
  </r>
  <r>
    <n v="465"/>
    <s v="Gonzalez-Robbins"/>
    <s v="Up-sized responsive protocol"/>
    <n v="4700"/>
    <x v="458"/>
    <x v="1"/>
    <n v="80"/>
    <x v="1"/>
    <s v="USD"/>
    <n v="1517032800"/>
    <n v="1517810400"/>
    <b v="0"/>
    <b v="0"/>
    <s v="publishing/translations"/>
    <n v="1.8785106382978722"/>
    <n v="4454.5"/>
    <x v="5"/>
    <x v="18"/>
  </r>
  <r>
    <n v="466"/>
    <s v="Obrien and Sons"/>
    <s v="Pre-emptive transitional frame"/>
    <n v="1200"/>
    <x v="459"/>
    <x v="1"/>
    <n v="42"/>
    <x v="1"/>
    <s v="USD"/>
    <n v="1368594000"/>
    <n v="1370581200"/>
    <b v="0"/>
    <b v="1"/>
    <s v="technology/wearables"/>
    <n v="3.32"/>
    <n v="2013"/>
    <x v="2"/>
    <x v="8"/>
  </r>
  <r>
    <n v="467"/>
    <s v="Shaw Ltd"/>
    <s v="Profit-focused content-based application"/>
    <n v="1400"/>
    <x v="460"/>
    <x v="1"/>
    <n v="139"/>
    <x v="0"/>
    <s v="CAD"/>
    <n v="1448258400"/>
    <n v="1448863200"/>
    <b v="0"/>
    <b v="1"/>
    <s v="technology/web"/>
    <n v="5.7521428571428572"/>
    <n v="4096"/>
    <x v="2"/>
    <x v="2"/>
  </r>
  <r>
    <n v="468"/>
    <s v="Hughes Inc"/>
    <s v="Streamlined neutral analyzer"/>
    <n v="4000"/>
    <x v="461"/>
    <x v="0"/>
    <n v="16"/>
    <x v="1"/>
    <s v="USD"/>
    <n v="1555218000"/>
    <n v="1556600400"/>
    <b v="0"/>
    <b v="0"/>
    <s v="theater/plays"/>
    <n v="0.40500000000000003"/>
    <n v="818"/>
    <x v="3"/>
    <x v="3"/>
  </r>
  <r>
    <n v="469"/>
    <s v="Olsen-Ryan"/>
    <s v="Assimilated neutral utilization"/>
    <n v="5600"/>
    <x v="462"/>
    <x v="1"/>
    <n v="159"/>
    <x v="1"/>
    <s v="USD"/>
    <n v="1431925200"/>
    <n v="1432098000"/>
    <b v="0"/>
    <b v="0"/>
    <s v="film &amp; video/drama"/>
    <n v="1.8442857142857143"/>
    <n v="5243.5"/>
    <x v="4"/>
    <x v="6"/>
  </r>
  <r>
    <n v="470"/>
    <s v="Grimes, Holland and Sloan"/>
    <s v="Extended dedicated archive"/>
    <n v="3600"/>
    <x v="463"/>
    <x v="1"/>
    <n v="381"/>
    <x v="1"/>
    <s v="USD"/>
    <n v="1481522400"/>
    <n v="1482127200"/>
    <b v="0"/>
    <b v="0"/>
    <s v="technology/wearables"/>
    <n v="2.8580555555555556"/>
    <n v="5335"/>
    <x v="2"/>
    <x v="8"/>
  </r>
  <r>
    <n v="471"/>
    <s v="Perry and Sons"/>
    <s v="Configurable static help-desk"/>
    <n v="3100"/>
    <x v="464"/>
    <x v="1"/>
    <n v="194"/>
    <x v="4"/>
    <s v="GBP"/>
    <n v="1335934800"/>
    <n v="1335934800"/>
    <b v="0"/>
    <b v="1"/>
    <s v="food/food trucks"/>
    <n v="3.19"/>
    <n v="5041.5"/>
    <x v="0"/>
    <x v="0"/>
  </r>
  <r>
    <n v="472"/>
    <s v="Turner, Young and Collins"/>
    <s v="Self-enabling clear-thinking framework"/>
    <n v="153800"/>
    <x v="465"/>
    <x v="0"/>
    <n v="575"/>
    <x v="1"/>
    <s v="USD"/>
    <n v="1552280400"/>
    <n v="1556946000"/>
    <b v="0"/>
    <b v="0"/>
    <s v="music/rock"/>
    <n v="0.39234070221066319"/>
    <n v="30458.5"/>
    <x v="1"/>
    <x v="1"/>
  </r>
  <r>
    <n v="473"/>
    <s v="Richardson Inc"/>
    <s v="Assimilated fault-tolerant capacity"/>
    <n v="5000"/>
    <x v="466"/>
    <x v="1"/>
    <n v="106"/>
    <x v="1"/>
    <s v="USD"/>
    <n v="1529989200"/>
    <n v="1530075600"/>
    <b v="0"/>
    <b v="0"/>
    <s v="music/electric music"/>
    <n v="1.7814000000000001"/>
    <n v="4506.5"/>
    <x v="1"/>
    <x v="5"/>
  </r>
  <r>
    <n v="474"/>
    <s v="Santos-Young"/>
    <s v="Enhanced neutral ability"/>
    <n v="4000"/>
    <x v="75"/>
    <x v="1"/>
    <n v="142"/>
    <x v="1"/>
    <s v="USD"/>
    <n v="1418709600"/>
    <n v="1418796000"/>
    <b v="0"/>
    <b v="0"/>
    <s v="film &amp; video/television"/>
    <n v="3.6515"/>
    <n v="7374"/>
    <x v="4"/>
    <x v="19"/>
  </r>
  <r>
    <n v="475"/>
    <s v="Nichols Ltd"/>
    <s v="Function-based attitude-oriented groupware"/>
    <n v="7400"/>
    <x v="467"/>
    <x v="1"/>
    <n v="211"/>
    <x v="1"/>
    <s v="USD"/>
    <n v="1372136400"/>
    <n v="1372482000"/>
    <b v="0"/>
    <b v="1"/>
    <s v="publishing/translations"/>
    <n v="1.1394594594594594"/>
    <n v="4321.5"/>
    <x v="5"/>
    <x v="18"/>
  </r>
  <r>
    <n v="476"/>
    <s v="Murphy PLC"/>
    <s v="Optional solution-oriented instruction set"/>
    <n v="191500"/>
    <x v="468"/>
    <x v="0"/>
    <n v="1120"/>
    <x v="1"/>
    <s v="USD"/>
    <n v="1533877200"/>
    <n v="1534395600"/>
    <b v="0"/>
    <b v="0"/>
    <s v="publishing/fiction"/>
    <n v="0.29828720626631855"/>
    <n v="29121"/>
    <x v="5"/>
    <x v="13"/>
  </r>
  <r>
    <n v="477"/>
    <s v="Hogan, Porter and Rivera"/>
    <s v="Organic object-oriented core"/>
    <n v="8500"/>
    <x v="469"/>
    <x v="0"/>
    <n v="113"/>
    <x v="1"/>
    <s v="USD"/>
    <n v="1309064400"/>
    <n v="1311397200"/>
    <b v="0"/>
    <b v="0"/>
    <s v="film &amp; video/science fiction"/>
    <n v="0.54270588235294115"/>
    <n v="2363"/>
    <x v="4"/>
    <x v="22"/>
  </r>
  <r>
    <n v="478"/>
    <s v="Lyons LLC"/>
    <s v="Balanced impactful circuit"/>
    <n v="68800"/>
    <x v="470"/>
    <x v="1"/>
    <n v="2756"/>
    <x v="1"/>
    <s v="USD"/>
    <n v="1425877200"/>
    <n v="1426914000"/>
    <b v="0"/>
    <b v="0"/>
    <s v="technology/wearables"/>
    <n v="2.3634156976744185"/>
    <n v="82679.5"/>
    <x v="2"/>
    <x v="8"/>
  </r>
  <r>
    <n v="479"/>
    <s v="Long-Greene"/>
    <s v="Future-proofed heuristic encryption"/>
    <n v="2400"/>
    <x v="471"/>
    <x v="1"/>
    <n v="173"/>
    <x v="4"/>
    <s v="GBP"/>
    <n v="1501304400"/>
    <n v="1501477200"/>
    <b v="0"/>
    <b v="0"/>
    <s v="food/food trucks"/>
    <n v="5.1291666666666664"/>
    <n v="6241.5"/>
    <x v="0"/>
    <x v="0"/>
  </r>
  <r>
    <n v="480"/>
    <s v="Robles-Hudson"/>
    <s v="Balanced bifurcated leverage"/>
    <n v="8600"/>
    <x v="472"/>
    <x v="1"/>
    <n v="87"/>
    <x v="1"/>
    <s v="USD"/>
    <n v="1268287200"/>
    <n v="1269061200"/>
    <b v="0"/>
    <b v="1"/>
    <s v="photography/photography books"/>
    <n v="1.0065116279069768"/>
    <n v="4371.5"/>
    <x v="7"/>
    <x v="14"/>
  </r>
  <r>
    <n v="481"/>
    <s v="Mcclure LLC"/>
    <s v="Sharable discrete budgetary management"/>
    <n v="196600"/>
    <x v="473"/>
    <x v="0"/>
    <n v="1538"/>
    <x v="1"/>
    <s v="USD"/>
    <n v="1412139600"/>
    <n v="1415772000"/>
    <b v="0"/>
    <b v="1"/>
    <s v="theater/plays"/>
    <n v="0.81348423194303154"/>
    <n v="80734.5"/>
    <x v="3"/>
    <x v="3"/>
  </r>
  <r>
    <n v="482"/>
    <s v="Martin, Russell and Baker"/>
    <s v="Focused solution-oriented instruction set"/>
    <n v="4200"/>
    <x v="474"/>
    <x v="0"/>
    <n v="9"/>
    <x v="1"/>
    <s v="USD"/>
    <n v="1330063200"/>
    <n v="1331013600"/>
    <b v="0"/>
    <b v="1"/>
    <s v="publishing/fiction"/>
    <n v="0.16404761904761905"/>
    <n v="349"/>
    <x v="5"/>
    <x v="13"/>
  </r>
  <r>
    <n v="483"/>
    <s v="Rice-Parker"/>
    <s v="Down-sized actuating infrastructure"/>
    <n v="91400"/>
    <x v="475"/>
    <x v="0"/>
    <n v="554"/>
    <x v="1"/>
    <s v="USD"/>
    <n v="1576130400"/>
    <n v="1576735200"/>
    <b v="0"/>
    <b v="0"/>
    <s v="theater/plays"/>
    <n v="0.52774617067833696"/>
    <n v="24395"/>
    <x v="3"/>
    <x v="3"/>
  </r>
  <r>
    <n v="484"/>
    <s v="Landry Inc"/>
    <s v="Synergistic cohesive adapter"/>
    <n v="29600"/>
    <x v="476"/>
    <x v="1"/>
    <n v="1572"/>
    <x v="4"/>
    <s v="GBP"/>
    <n v="1407128400"/>
    <n v="1411362000"/>
    <b v="0"/>
    <b v="1"/>
    <s v="food/food trucks"/>
    <n v="2.6020608108108108"/>
    <n v="39296.5"/>
    <x v="0"/>
    <x v="0"/>
  </r>
  <r>
    <n v="485"/>
    <s v="Richards-Davis"/>
    <s v="Quality-focused mission-critical structure"/>
    <n v="90600"/>
    <x v="477"/>
    <x v="0"/>
    <n v="648"/>
    <x v="4"/>
    <s v="GBP"/>
    <n v="1560142800"/>
    <n v="1563685200"/>
    <b v="0"/>
    <b v="0"/>
    <s v="theater/plays"/>
    <n v="0.30732891832229581"/>
    <n v="14246"/>
    <x v="3"/>
    <x v="3"/>
  </r>
  <r>
    <n v="486"/>
    <s v="Davis, Cox and Fox"/>
    <s v="Compatible exuding Graphical User Interface"/>
    <n v="5200"/>
    <x v="478"/>
    <x v="0"/>
    <n v="21"/>
    <x v="4"/>
    <s v="GBP"/>
    <n v="1520575200"/>
    <n v="1521867600"/>
    <b v="0"/>
    <b v="1"/>
    <s v="publishing/translations"/>
    <n v="0.13500000000000001"/>
    <n v="361.5"/>
    <x v="5"/>
    <x v="18"/>
  </r>
  <r>
    <n v="487"/>
    <s v="Smith-Wallace"/>
    <s v="Monitored 24/7 time-frame"/>
    <n v="110300"/>
    <x v="479"/>
    <x v="1"/>
    <n v="2346"/>
    <x v="1"/>
    <s v="USD"/>
    <n v="1492664400"/>
    <n v="1495515600"/>
    <b v="0"/>
    <b v="0"/>
    <s v="theater/plays"/>
    <n v="1.7862556663644606"/>
    <n v="99685"/>
    <x v="3"/>
    <x v="3"/>
  </r>
  <r>
    <n v="488"/>
    <s v="Cordova, Shaw and Wang"/>
    <s v="Virtual secondary open architecture"/>
    <n v="5300"/>
    <x v="480"/>
    <x v="1"/>
    <n v="115"/>
    <x v="1"/>
    <s v="USD"/>
    <n v="1454479200"/>
    <n v="1455948000"/>
    <b v="0"/>
    <b v="0"/>
    <s v="theater/plays"/>
    <n v="2.2005660377358489"/>
    <n v="5889"/>
    <x v="3"/>
    <x v="3"/>
  </r>
  <r>
    <n v="489"/>
    <s v="Clark Inc"/>
    <s v="Down-sized mobile time-frame"/>
    <n v="9200"/>
    <x v="481"/>
    <x v="1"/>
    <n v="85"/>
    <x v="6"/>
    <s v="EUR"/>
    <n v="1281934800"/>
    <n v="1282366800"/>
    <b v="0"/>
    <b v="0"/>
    <s v="technology/wearables"/>
    <n v="1.015108695652174"/>
    <n v="4712"/>
    <x v="2"/>
    <x v="8"/>
  </r>
  <r>
    <n v="490"/>
    <s v="Young and Sons"/>
    <s v="Innovative disintermediate encryption"/>
    <n v="2400"/>
    <x v="482"/>
    <x v="1"/>
    <n v="144"/>
    <x v="1"/>
    <s v="USD"/>
    <n v="1573970400"/>
    <n v="1574575200"/>
    <b v="0"/>
    <b v="0"/>
    <s v="journalism/audio"/>
    <n v="1.915"/>
    <n v="2370"/>
    <x v="8"/>
    <x v="23"/>
  </r>
  <r>
    <n v="491"/>
    <s v="Henson PLC"/>
    <s v="Universal contextually-based knowledgebase"/>
    <n v="56800"/>
    <x v="483"/>
    <x v="1"/>
    <n v="2443"/>
    <x v="1"/>
    <s v="USD"/>
    <n v="1372654800"/>
    <n v="1374901200"/>
    <b v="0"/>
    <b v="1"/>
    <s v="food/food trucks"/>
    <n v="3.0534683098591549"/>
    <n v="87940"/>
    <x v="0"/>
    <x v="0"/>
  </r>
  <r>
    <n v="492"/>
    <s v="Garcia Group"/>
    <s v="Persevering interactive matrix"/>
    <n v="191000"/>
    <x v="484"/>
    <x v="3"/>
    <n v="595"/>
    <x v="1"/>
    <s v="USD"/>
    <n v="1275886800"/>
    <n v="1278910800"/>
    <b v="1"/>
    <b v="1"/>
    <s v="film &amp; video/shorts"/>
    <n v="0.23995287958115183"/>
    <n v="23213"/>
    <x v="4"/>
    <x v="12"/>
  </r>
  <r>
    <n v="493"/>
    <s v="Adams, Walker and Wong"/>
    <s v="Seamless background framework"/>
    <n v="900"/>
    <x v="485"/>
    <x v="1"/>
    <n v="64"/>
    <x v="1"/>
    <s v="USD"/>
    <n v="1561784400"/>
    <n v="1562907600"/>
    <b v="0"/>
    <b v="0"/>
    <s v="photography/photography books"/>
    <n v="7.2377777777777776"/>
    <n v="3289"/>
    <x v="7"/>
    <x v="14"/>
  </r>
  <r>
    <n v="494"/>
    <s v="Hopkins-Browning"/>
    <s v="Balanced upward-trending productivity"/>
    <n v="2500"/>
    <x v="486"/>
    <x v="1"/>
    <n v="268"/>
    <x v="1"/>
    <s v="USD"/>
    <n v="1332392400"/>
    <n v="1332478800"/>
    <b v="0"/>
    <b v="0"/>
    <s v="technology/wearables"/>
    <n v="5.4736000000000002"/>
    <n v="6976"/>
    <x v="2"/>
    <x v="8"/>
  </r>
  <r>
    <n v="495"/>
    <s v="Bell, Edwards and Andersen"/>
    <s v="Centralized clear-thinking solution"/>
    <n v="3200"/>
    <x v="487"/>
    <x v="1"/>
    <n v="195"/>
    <x v="3"/>
    <s v="DKK"/>
    <n v="1402376400"/>
    <n v="1402722000"/>
    <b v="0"/>
    <b v="0"/>
    <s v="theater/plays"/>
    <n v="4.1449999999999996"/>
    <n v="6729.5"/>
    <x v="3"/>
    <x v="3"/>
  </r>
  <r>
    <n v="496"/>
    <s v="Morales Group"/>
    <s v="Optimized bi-directional extranet"/>
    <n v="183800"/>
    <x v="488"/>
    <x v="0"/>
    <n v="54"/>
    <x v="1"/>
    <s v="USD"/>
    <n v="1495342800"/>
    <n v="1496811600"/>
    <b v="0"/>
    <b v="0"/>
    <s v="film &amp; video/animation"/>
    <n v="9.0696409140369975E-3"/>
    <n v="860.5"/>
    <x v="4"/>
    <x v="10"/>
  </r>
  <r>
    <n v="497"/>
    <s v="Lucero Group"/>
    <s v="Intuitive actuating benchmark"/>
    <n v="9800"/>
    <x v="489"/>
    <x v="0"/>
    <n v="120"/>
    <x v="1"/>
    <s v="USD"/>
    <n v="1482213600"/>
    <n v="1482213600"/>
    <b v="0"/>
    <b v="1"/>
    <s v="technology/wearables"/>
    <n v="0.34173469387755101"/>
    <n v="1734.5"/>
    <x v="2"/>
    <x v="8"/>
  </r>
  <r>
    <n v="498"/>
    <s v="Smith, Brown and Davis"/>
    <s v="Devolved background project"/>
    <n v="193400"/>
    <x v="490"/>
    <x v="0"/>
    <n v="579"/>
    <x v="3"/>
    <s v="DKK"/>
    <n v="1420092000"/>
    <n v="1420264800"/>
    <b v="0"/>
    <b v="0"/>
    <s v="technology/web"/>
    <n v="0.239488107549121"/>
    <n v="23448"/>
    <x v="2"/>
    <x v="2"/>
  </r>
  <r>
    <n v="499"/>
    <s v="Hunt Group"/>
    <s v="Reverse-engineered executive emulation"/>
    <n v="163800"/>
    <x v="491"/>
    <x v="0"/>
    <n v="2072"/>
    <x v="1"/>
    <s v="USD"/>
    <n v="1458018000"/>
    <n v="1458450000"/>
    <b v="0"/>
    <b v="1"/>
    <s v="film &amp; video/documentary"/>
    <n v="0.48072649572649573"/>
    <n v="40407.5"/>
    <x v="4"/>
    <x v="4"/>
  </r>
  <r>
    <n v="500"/>
    <s v="Valdez Ltd"/>
    <s v="Team-oriented clear-thinking matrix"/>
    <n v="100"/>
    <x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x v="492"/>
    <x v="0"/>
    <n v="1796"/>
    <x v="1"/>
    <s v="USD"/>
    <n v="1363064400"/>
    <n v="1363237200"/>
    <b v="0"/>
    <b v="0"/>
    <s v="film &amp; video/documentary"/>
    <n v="0.70145182291666663"/>
    <n v="54769.5"/>
    <x v="4"/>
    <x v="4"/>
  </r>
  <r>
    <n v="502"/>
    <s v="Johnson Inc"/>
    <s v="Reduced context-sensitive complexity"/>
    <n v="1300"/>
    <x v="493"/>
    <x v="1"/>
    <n v="186"/>
    <x v="2"/>
    <s v="AUD"/>
    <n v="1343365200"/>
    <n v="1345870800"/>
    <b v="0"/>
    <b v="1"/>
    <s v="games/video games"/>
    <n v="5.2992307692307694"/>
    <n v="3537.5"/>
    <x v="6"/>
    <x v="11"/>
  </r>
  <r>
    <n v="503"/>
    <s v="Collins LLC"/>
    <s v="Decentralized 4thgeneration time-frame"/>
    <n v="25500"/>
    <x v="494"/>
    <x v="1"/>
    <n v="460"/>
    <x v="1"/>
    <s v="USD"/>
    <n v="1435726800"/>
    <n v="1437454800"/>
    <b v="0"/>
    <b v="0"/>
    <s v="film &amp; video/drama"/>
    <n v="1.8032549019607844"/>
    <n v="23221.5"/>
    <x v="4"/>
    <x v="6"/>
  </r>
  <r>
    <n v="504"/>
    <s v="Smith-Miller"/>
    <s v="De-engineered cohesive moderator"/>
    <n v="7500"/>
    <x v="495"/>
    <x v="0"/>
    <n v="62"/>
    <x v="6"/>
    <s v="EUR"/>
    <n v="1431925200"/>
    <n v="1432011600"/>
    <b v="0"/>
    <b v="0"/>
    <s v="music/rock"/>
    <n v="0.92320000000000002"/>
    <n v="3493"/>
    <x v="1"/>
    <x v="1"/>
  </r>
  <r>
    <n v="505"/>
    <s v="Jensen-Vargas"/>
    <s v="Ameliorated explicit parallelism"/>
    <n v="89900"/>
    <x v="496"/>
    <x v="0"/>
    <n v="347"/>
    <x v="1"/>
    <s v="USD"/>
    <n v="1362722400"/>
    <n v="1366347600"/>
    <b v="0"/>
    <b v="1"/>
    <s v="publishing/radio &amp; podcasts"/>
    <n v="0.13901001112347053"/>
    <n v="6422"/>
    <x v="5"/>
    <x v="15"/>
  </r>
  <r>
    <n v="506"/>
    <s v="Robles, Bell and Gonzalez"/>
    <s v="Customizable background monitoring"/>
    <n v="18000"/>
    <x v="497"/>
    <x v="1"/>
    <n v="2528"/>
    <x v="1"/>
    <s v="USD"/>
    <n v="1511416800"/>
    <n v="1512885600"/>
    <b v="0"/>
    <b v="1"/>
    <s v="theater/plays"/>
    <n v="9.2707777777777771"/>
    <n v="84701"/>
    <x v="3"/>
    <x v="3"/>
  </r>
  <r>
    <n v="507"/>
    <s v="Turner, Miller and Francis"/>
    <s v="Compatible well-modulated budgetary management"/>
    <n v="2100"/>
    <x v="498"/>
    <x v="0"/>
    <n v="19"/>
    <x v="1"/>
    <s v="USD"/>
    <n v="1365483600"/>
    <n v="1369717200"/>
    <b v="0"/>
    <b v="1"/>
    <s v="technology/web"/>
    <n v="0.39857142857142858"/>
    <n v="428"/>
    <x v="2"/>
    <x v="2"/>
  </r>
  <r>
    <n v="508"/>
    <s v="Roberts Group"/>
    <s v="Up-sized radical pricing structure"/>
    <n v="172700"/>
    <x v="499"/>
    <x v="1"/>
    <n v="3657"/>
    <x v="1"/>
    <s v="USD"/>
    <n v="1532840400"/>
    <n v="1534654800"/>
    <b v="0"/>
    <b v="0"/>
    <s v="theater/plays"/>
    <n v="1.1222929936305732"/>
    <n v="98738.5"/>
    <x v="3"/>
    <x v="3"/>
  </r>
  <r>
    <n v="509"/>
    <s v="White LLC"/>
    <s v="Robust zero-defect project"/>
    <n v="168500"/>
    <x v="500"/>
    <x v="0"/>
    <n v="1258"/>
    <x v="1"/>
    <s v="USD"/>
    <n v="1336194000"/>
    <n v="1337058000"/>
    <b v="0"/>
    <b v="0"/>
    <s v="theater/plays"/>
    <n v="0.70925816023738875"/>
    <n v="60384"/>
    <x v="3"/>
    <x v="3"/>
  </r>
  <r>
    <n v="510"/>
    <s v="Best, Miller and Thomas"/>
    <s v="Re-engineered mobile task-force"/>
    <n v="7800"/>
    <x v="501"/>
    <x v="1"/>
    <n v="131"/>
    <x v="2"/>
    <s v="AUD"/>
    <n v="1527742800"/>
    <n v="1529816400"/>
    <b v="0"/>
    <b v="0"/>
    <s v="film &amp; video/drama"/>
    <n v="1.1908974358974358"/>
    <n v="4710"/>
    <x v="4"/>
    <x v="6"/>
  </r>
  <r>
    <n v="511"/>
    <s v="Smith-Mullins"/>
    <s v="User-centric intangible neural-net"/>
    <n v="147800"/>
    <x v="502"/>
    <x v="0"/>
    <n v="362"/>
    <x v="1"/>
    <s v="USD"/>
    <n v="1564030800"/>
    <n v="1564894800"/>
    <b v="0"/>
    <b v="0"/>
    <s v="theater/plays"/>
    <n v="0.24017591339648173"/>
    <n v="17930"/>
    <x v="3"/>
    <x v="3"/>
  </r>
  <r>
    <n v="512"/>
    <s v="Williams-Walsh"/>
    <s v="Organized explicit core"/>
    <n v="9100"/>
    <x v="503"/>
    <x v="1"/>
    <n v="239"/>
    <x v="1"/>
    <s v="USD"/>
    <n v="1404536400"/>
    <n v="1404622800"/>
    <b v="0"/>
    <b v="1"/>
    <s v="games/video games"/>
    <n v="1.3931868131868133"/>
    <n v="6458.5"/>
    <x v="6"/>
    <x v="11"/>
  </r>
  <r>
    <n v="513"/>
    <s v="Harrison, Blackwell and Mendez"/>
    <s v="Synchronized 6thgeneration adapter"/>
    <n v="8300"/>
    <x v="504"/>
    <x v="3"/>
    <n v="35"/>
    <x v="1"/>
    <s v="USD"/>
    <n v="1284008400"/>
    <n v="1284181200"/>
    <b v="0"/>
    <b v="0"/>
    <s v="film &amp; video/television"/>
    <n v="0.39277108433734942"/>
    <n v="1647.5"/>
    <x v="4"/>
    <x v="19"/>
  </r>
  <r>
    <n v="514"/>
    <s v="Sanchez, Bradley and Flores"/>
    <s v="Centralized motivating capacity"/>
    <n v="138700"/>
    <x v="505"/>
    <x v="3"/>
    <n v="528"/>
    <x v="5"/>
    <s v="CHF"/>
    <n v="1386309600"/>
    <n v="1386741600"/>
    <b v="0"/>
    <b v="1"/>
    <s v="music/rock"/>
    <n v="0.22439077144917088"/>
    <n v="15825.5"/>
    <x v="1"/>
    <x v="1"/>
  </r>
  <r>
    <n v="515"/>
    <s v="Cox LLC"/>
    <s v="Phased 24hour flexibility"/>
    <n v="8600"/>
    <x v="506"/>
    <x v="0"/>
    <n v="133"/>
    <x v="0"/>
    <s v="CAD"/>
    <n v="1324620000"/>
    <n v="1324792800"/>
    <b v="0"/>
    <b v="1"/>
    <s v="theater/plays"/>
    <n v="0.55779069767441858"/>
    <n v="2465"/>
    <x v="3"/>
    <x v="3"/>
  </r>
  <r>
    <n v="516"/>
    <s v="Morales-Odonnell"/>
    <s v="Exclusive 5thgeneration structure"/>
    <n v="125400"/>
    <x v="507"/>
    <x v="0"/>
    <n v="846"/>
    <x v="1"/>
    <s v="USD"/>
    <n v="1281070800"/>
    <n v="1284354000"/>
    <b v="0"/>
    <b v="0"/>
    <s v="publishing/nonfiction"/>
    <n v="0.42523125996810207"/>
    <n v="27085"/>
    <x v="5"/>
    <x v="9"/>
  </r>
  <r>
    <n v="517"/>
    <s v="Ramirez LLC"/>
    <s v="Multi-tiered maximized orchestration"/>
    <n v="5900"/>
    <x v="508"/>
    <x v="1"/>
    <n v="78"/>
    <x v="1"/>
    <s v="USD"/>
    <n v="1493960400"/>
    <n v="1494392400"/>
    <b v="0"/>
    <b v="0"/>
    <s v="food/food trucks"/>
    <n v="1.1200000000000001"/>
    <n v="3343"/>
    <x v="0"/>
    <x v="0"/>
  </r>
  <r>
    <n v="518"/>
    <s v="Ramirez Group"/>
    <s v="Open-architected uniform instruction set"/>
    <n v="8800"/>
    <x v="509"/>
    <x v="0"/>
    <n v="10"/>
    <x v="1"/>
    <s v="USD"/>
    <n v="1519365600"/>
    <n v="1519538400"/>
    <b v="0"/>
    <b v="1"/>
    <s v="film &amp; video/animation"/>
    <n v="7.0681818181818179E-2"/>
    <n v="316"/>
    <x v="4"/>
    <x v="10"/>
  </r>
  <r>
    <n v="519"/>
    <s v="Marsh-Coleman"/>
    <s v="Exclusive asymmetric analyzer"/>
    <n v="177700"/>
    <x v="510"/>
    <x v="1"/>
    <n v="1773"/>
    <x v="1"/>
    <s v="USD"/>
    <n v="1420696800"/>
    <n v="1421906400"/>
    <b v="0"/>
    <b v="1"/>
    <s v="music/rock"/>
    <n v="1.0174563871693867"/>
    <n v="91287.5"/>
    <x v="1"/>
    <x v="1"/>
  </r>
  <r>
    <n v="520"/>
    <s v="Frederick, Jenkins and Collins"/>
    <s v="Organic radical collaboration"/>
    <n v="800"/>
    <x v="511"/>
    <x v="1"/>
    <n v="32"/>
    <x v="1"/>
    <s v="USD"/>
    <n v="1555650000"/>
    <n v="1555909200"/>
    <b v="0"/>
    <b v="0"/>
    <s v="theater/plays"/>
    <n v="4.2575000000000003"/>
    <n v="1719"/>
    <x v="3"/>
    <x v="3"/>
  </r>
  <r>
    <n v="521"/>
    <s v="Wilson Ltd"/>
    <s v="Function-based multi-state software"/>
    <n v="7600"/>
    <x v="512"/>
    <x v="1"/>
    <n v="369"/>
    <x v="1"/>
    <s v="USD"/>
    <n v="1471928400"/>
    <n v="1472446800"/>
    <b v="0"/>
    <b v="1"/>
    <s v="film &amp; video/drama"/>
    <n v="1.4553947368421052"/>
    <n v="5715"/>
    <x v="4"/>
    <x v="6"/>
  </r>
  <r>
    <n v="522"/>
    <s v="Cline, Peterson and Lowery"/>
    <s v="Innovative static budgetary management"/>
    <n v="50500"/>
    <x v="513"/>
    <x v="0"/>
    <n v="191"/>
    <x v="1"/>
    <s v="USD"/>
    <n v="1341291600"/>
    <n v="1342328400"/>
    <b v="0"/>
    <b v="0"/>
    <s v="film &amp; video/shorts"/>
    <n v="0.32453465346534655"/>
    <n v="8290"/>
    <x v="4"/>
    <x v="12"/>
  </r>
  <r>
    <n v="523"/>
    <s v="Underwood, James and Jones"/>
    <s v="Triple-buffered holistic ability"/>
    <n v="900"/>
    <x v="514"/>
    <x v="1"/>
    <n v="89"/>
    <x v="1"/>
    <s v="USD"/>
    <n v="1267682400"/>
    <n v="1268114400"/>
    <b v="0"/>
    <b v="0"/>
    <s v="film &amp; video/shorts"/>
    <n v="7.003333333333333"/>
    <n v="3196"/>
    <x v="4"/>
    <x v="12"/>
  </r>
  <r>
    <n v="524"/>
    <s v="Johnson-Contreras"/>
    <s v="Diverse scalable superstructure"/>
    <n v="96700"/>
    <x v="515"/>
    <x v="0"/>
    <n v="1979"/>
    <x v="1"/>
    <s v="USD"/>
    <n v="1272258000"/>
    <n v="1273381200"/>
    <b v="0"/>
    <b v="0"/>
    <s v="theater/plays"/>
    <n v="0.83904860392967939"/>
    <n v="41557.5"/>
    <x v="3"/>
    <x v="3"/>
  </r>
  <r>
    <n v="525"/>
    <s v="Greene, Lloyd and Sims"/>
    <s v="Balanced leadingedge data-warehouse"/>
    <n v="2100"/>
    <x v="516"/>
    <x v="0"/>
    <n v="63"/>
    <x v="1"/>
    <s v="USD"/>
    <n v="1290492000"/>
    <n v="1290837600"/>
    <b v="0"/>
    <b v="0"/>
    <s v="technology/wearables"/>
    <n v="0.84190476190476193"/>
    <n v="915.5"/>
    <x v="2"/>
    <x v="8"/>
  </r>
  <r>
    <n v="526"/>
    <s v="Smith-Sparks"/>
    <s v="Digitized bandwidth-monitored open architecture"/>
    <n v="8300"/>
    <x v="517"/>
    <x v="1"/>
    <n v="147"/>
    <x v="1"/>
    <s v="USD"/>
    <n v="1451109600"/>
    <n v="1454306400"/>
    <b v="0"/>
    <b v="1"/>
    <s v="theater/plays"/>
    <n v="1.5595180722891566"/>
    <n v="6545.5"/>
    <x v="3"/>
    <x v="3"/>
  </r>
  <r>
    <n v="527"/>
    <s v="Rosario-Smith"/>
    <s v="Enterprise-wide intermediate portal"/>
    <n v="189200"/>
    <x v="518"/>
    <x v="0"/>
    <n v="6080"/>
    <x v="0"/>
    <s v="CAD"/>
    <n v="1454652000"/>
    <n v="1457762400"/>
    <b v="0"/>
    <b v="0"/>
    <s v="film &amp; video/animation"/>
    <n v="0.99619450317124736"/>
    <n v="97280"/>
    <x v="4"/>
    <x v="10"/>
  </r>
  <r>
    <n v="528"/>
    <s v="Avila, Ford and Welch"/>
    <s v="Focused leadingedge matrix"/>
    <n v="9000"/>
    <x v="519"/>
    <x v="0"/>
    <n v="80"/>
    <x v="4"/>
    <s v="GBP"/>
    <n v="1385186400"/>
    <n v="1389074400"/>
    <b v="0"/>
    <b v="0"/>
    <s v="music/indie rock"/>
    <n v="0.80300000000000005"/>
    <n v="3653.5"/>
    <x v="1"/>
    <x v="7"/>
  </r>
  <r>
    <n v="529"/>
    <s v="Gallegos Inc"/>
    <s v="Seamless logistical encryption"/>
    <n v="5100"/>
    <x v="520"/>
    <x v="0"/>
    <n v="9"/>
    <x v="1"/>
    <s v="USD"/>
    <n v="1399698000"/>
    <n v="1402117200"/>
    <b v="0"/>
    <b v="0"/>
    <s v="games/video games"/>
    <n v="0.11254901960784314"/>
    <n v="291.5"/>
    <x v="6"/>
    <x v="11"/>
  </r>
  <r>
    <n v="530"/>
    <s v="Morrow, Santiago and Soto"/>
    <s v="Stand-alone human-resource workforce"/>
    <n v="105000"/>
    <x v="521"/>
    <x v="0"/>
    <n v="1784"/>
    <x v="1"/>
    <s v="USD"/>
    <n v="1283230800"/>
    <n v="1284440400"/>
    <b v="0"/>
    <b v="1"/>
    <s v="publishing/fiction"/>
    <n v="0.91740952380952379"/>
    <n v="49056"/>
    <x v="5"/>
    <x v="13"/>
  </r>
  <r>
    <n v="531"/>
    <s v="Berry-Richardson"/>
    <s v="Automated zero tolerance implementation"/>
    <n v="186700"/>
    <x v="522"/>
    <x v="2"/>
    <n v="3640"/>
    <x v="5"/>
    <s v="CHF"/>
    <n v="1384149600"/>
    <n v="1388988000"/>
    <b v="0"/>
    <b v="0"/>
    <s v="games/video games"/>
    <n v="0.95521156936261387"/>
    <n v="90989"/>
    <x v="6"/>
    <x v="11"/>
  </r>
  <r>
    <n v="532"/>
    <s v="Cordova-Torres"/>
    <s v="Pre-emptive grid-enabled contingency"/>
    <n v="1600"/>
    <x v="523"/>
    <x v="1"/>
    <n v="126"/>
    <x v="0"/>
    <s v="CAD"/>
    <n v="1516860000"/>
    <n v="1516946400"/>
    <b v="0"/>
    <b v="0"/>
    <s v="theater/plays"/>
    <n v="5.0287499999999996"/>
    <n v="4086"/>
    <x v="3"/>
    <x v="3"/>
  </r>
  <r>
    <n v="533"/>
    <s v="Holt, Bernard and Johnson"/>
    <s v="Multi-lateral didactic encoding"/>
    <n v="115600"/>
    <x v="524"/>
    <x v="1"/>
    <n v="2218"/>
    <x v="4"/>
    <s v="GBP"/>
    <n v="1374642000"/>
    <n v="1377752400"/>
    <b v="0"/>
    <b v="0"/>
    <s v="music/indie rock"/>
    <n v="1.5924394463667819"/>
    <n v="93152"/>
    <x v="1"/>
    <x v="7"/>
  </r>
  <r>
    <n v="534"/>
    <s v="Clark, Mccormick and Mendoza"/>
    <s v="Self-enabling didactic orchestration"/>
    <n v="89100"/>
    <x v="525"/>
    <x v="0"/>
    <n v="243"/>
    <x v="1"/>
    <s v="USD"/>
    <n v="1534482000"/>
    <n v="1534568400"/>
    <b v="0"/>
    <b v="1"/>
    <s v="film &amp; video/drama"/>
    <n v="0.15022446689113356"/>
    <n v="6814"/>
    <x v="4"/>
    <x v="6"/>
  </r>
  <r>
    <n v="535"/>
    <s v="Garrison LLC"/>
    <s v="Profit-focused 24/7 data-warehouse"/>
    <n v="2600"/>
    <x v="526"/>
    <x v="1"/>
    <n v="202"/>
    <x v="6"/>
    <s v="EUR"/>
    <n v="1528434000"/>
    <n v="1528606800"/>
    <b v="0"/>
    <b v="1"/>
    <s v="theater/plays"/>
    <n v="4.820384615384615"/>
    <n v="6367.5"/>
    <x v="3"/>
    <x v="3"/>
  </r>
  <r>
    <n v="536"/>
    <s v="Shannon-Olson"/>
    <s v="Enhanced methodical middleware"/>
    <n v="9800"/>
    <x v="527"/>
    <x v="1"/>
    <n v="140"/>
    <x v="6"/>
    <s v="EUR"/>
    <n v="1282626000"/>
    <n v="1284872400"/>
    <b v="0"/>
    <b v="0"/>
    <s v="publishing/fiction"/>
    <n v="1.4996938775510205"/>
    <n v="7418.5"/>
    <x v="5"/>
    <x v="13"/>
  </r>
  <r>
    <n v="537"/>
    <s v="Murillo-Mcfarland"/>
    <s v="Synchronized client-driven projection"/>
    <n v="84400"/>
    <x v="528"/>
    <x v="1"/>
    <n v="1052"/>
    <x v="3"/>
    <s v="DKK"/>
    <n v="1535605200"/>
    <n v="1537592400"/>
    <b v="1"/>
    <b v="1"/>
    <s v="film &amp; video/documentary"/>
    <n v="1.1722156398104266"/>
    <n v="49993.5"/>
    <x v="4"/>
    <x v="4"/>
  </r>
  <r>
    <n v="538"/>
    <s v="Young, Gilbert and Escobar"/>
    <s v="Networked didactic time-frame"/>
    <n v="151300"/>
    <x v="529"/>
    <x v="0"/>
    <n v="1296"/>
    <x v="1"/>
    <s v="USD"/>
    <n v="1379826000"/>
    <n v="1381208400"/>
    <b v="0"/>
    <b v="0"/>
    <s v="games/mobile games"/>
    <n v="0.37695968274950431"/>
    <n v="29165"/>
    <x v="6"/>
    <x v="20"/>
  </r>
  <r>
    <n v="539"/>
    <s v="Thomas, Welch and Santana"/>
    <s v="Assimilated exuding toolset"/>
    <n v="9800"/>
    <x v="530"/>
    <x v="0"/>
    <n v="77"/>
    <x v="1"/>
    <s v="USD"/>
    <n v="1561957200"/>
    <n v="1562475600"/>
    <b v="0"/>
    <b v="1"/>
    <s v="food/food trucks"/>
    <n v="0.72653061224489801"/>
    <n v="3598.5"/>
    <x v="0"/>
    <x v="0"/>
  </r>
  <r>
    <n v="540"/>
    <s v="Brown-Pena"/>
    <s v="Front-line client-server secured line"/>
    <n v="5300"/>
    <x v="531"/>
    <x v="1"/>
    <n v="247"/>
    <x v="1"/>
    <s v="USD"/>
    <n v="1525496400"/>
    <n v="1527397200"/>
    <b v="0"/>
    <b v="0"/>
    <s v="photography/photography books"/>
    <n v="2.6598113207547169"/>
    <n v="7172"/>
    <x v="7"/>
    <x v="14"/>
  </r>
  <r>
    <n v="541"/>
    <s v="Holder, Caldwell and Vance"/>
    <s v="Polarized systemic Internet solution"/>
    <n v="178000"/>
    <x v="532"/>
    <x v="0"/>
    <n v="395"/>
    <x v="6"/>
    <s v="EUR"/>
    <n v="1433912400"/>
    <n v="1436158800"/>
    <b v="0"/>
    <b v="0"/>
    <s v="games/mobile games"/>
    <n v="0.24205617977528091"/>
    <n v="21740.5"/>
    <x v="6"/>
    <x v="20"/>
  </r>
  <r>
    <n v="542"/>
    <s v="Harrison-Bridges"/>
    <s v="Profit-focused exuding moderator"/>
    <n v="77000"/>
    <x v="533"/>
    <x v="0"/>
    <n v="49"/>
    <x v="4"/>
    <s v="GBP"/>
    <n v="1453442400"/>
    <n v="1456034400"/>
    <b v="0"/>
    <b v="0"/>
    <s v="music/indie rock"/>
    <n v="2.5064935064935064E-2"/>
    <n v="989.5"/>
    <x v="1"/>
    <x v="7"/>
  </r>
  <r>
    <n v="543"/>
    <s v="Johnson, Murphy and Peterson"/>
    <s v="Cross-group high-level moderator"/>
    <n v="84900"/>
    <x v="534"/>
    <x v="0"/>
    <n v="180"/>
    <x v="1"/>
    <s v="USD"/>
    <n v="1378875600"/>
    <n v="1380171600"/>
    <b v="0"/>
    <b v="0"/>
    <s v="games/video games"/>
    <n v="0.1632979976442874"/>
    <n v="7022"/>
    <x v="6"/>
    <x v="11"/>
  </r>
  <r>
    <n v="544"/>
    <s v="Taylor Inc"/>
    <s v="Public-key 3rdgeneration system engine"/>
    <n v="2800"/>
    <x v="535"/>
    <x v="1"/>
    <n v="84"/>
    <x v="1"/>
    <s v="USD"/>
    <n v="1452232800"/>
    <n v="1453356000"/>
    <b v="0"/>
    <b v="0"/>
    <s v="music/rock"/>
    <n v="2.7650000000000001"/>
    <n v="3913"/>
    <x v="1"/>
    <x v="1"/>
  </r>
  <r>
    <n v="545"/>
    <s v="Deleon and Sons"/>
    <s v="Organized value-added access"/>
    <n v="184800"/>
    <x v="536"/>
    <x v="0"/>
    <n v="2690"/>
    <x v="1"/>
    <s v="USD"/>
    <n v="1577253600"/>
    <n v="1578981600"/>
    <b v="0"/>
    <b v="0"/>
    <s v="theater/plays"/>
    <n v="0.88803571428571426"/>
    <n v="83399.5"/>
    <x v="3"/>
    <x v="3"/>
  </r>
  <r>
    <n v="546"/>
    <s v="Benjamin, Paul and Ferguson"/>
    <s v="Cloned global Graphical User Interface"/>
    <n v="4200"/>
    <x v="537"/>
    <x v="1"/>
    <n v="88"/>
    <x v="1"/>
    <s v="USD"/>
    <n v="1537160400"/>
    <n v="1537419600"/>
    <b v="0"/>
    <b v="1"/>
    <s v="theater/plays"/>
    <n v="1.6357142857142857"/>
    <n v="3479"/>
    <x v="3"/>
    <x v="3"/>
  </r>
  <r>
    <n v="547"/>
    <s v="Hardin-Dixon"/>
    <s v="Focused solution-oriented matrix"/>
    <n v="1300"/>
    <x v="538"/>
    <x v="1"/>
    <n v="156"/>
    <x v="1"/>
    <s v="USD"/>
    <n v="1422165600"/>
    <n v="1423202400"/>
    <b v="0"/>
    <b v="0"/>
    <s v="film &amp; video/drama"/>
    <n v="9.69"/>
    <n v="6376.5"/>
    <x v="4"/>
    <x v="6"/>
  </r>
  <r>
    <n v="548"/>
    <s v="York-Pitts"/>
    <s v="Monitored discrete toolset"/>
    <n v="66100"/>
    <x v="539"/>
    <x v="1"/>
    <n v="2985"/>
    <x v="1"/>
    <s v="USD"/>
    <n v="1459486800"/>
    <n v="1460610000"/>
    <b v="0"/>
    <b v="0"/>
    <s v="theater/plays"/>
    <n v="2.7091376701966716"/>
    <n v="91029.5"/>
    <x v="3"/>
    <x v="3"/>
  </r>
  <r>
    <n v="549"/>
    <s v="Jarvis and Sons"/>
    <s v="Business-focused intermediate system engine"/>
    <n v="29500"/>
    <x v="540"/>
    <x v="1"/>
    <n v="762"/>
    <x v="1"/>
    <s v="USD"/>
    <n v="1369717200"/>
    <n v="1370494800"/>
    <b v="0"/>
    <b v="0"/>
    <s v="technology/wearables"/>
    <n v="2.8421355932203389"/>
    <n v="42302.5"/>
    <x v="2"/>
    <x v="8"/>
  </r>
  <r>
    <n v="550"/>
    <s v="Morrison-Henderson"/>
    <s v="De-engineered disintermediate encoding"/>
    <n v="100"/>
    <x v="443"/>
    <x v="3"/>
    <n v="1"/>
    <x v="5"/>
    <s v="CHF"/>
    <n v="1330495200"/>
    <n v="1332306000"/>
    <b v="0"/>
    <b v="0"/>
    <s v="music/indie rock"/>
    <n v="0.04"/>
    <n v="2.5"/>
    <x v="1"/>
    <x v="7"/>
  </r>
  <r>
    <n v="551"/>
    <s v="Martin-James"/>
    <s v="Streamlined upward-trending analyzer"/>
    <n v="180100"/>
    <x v="541"/>
    <x v="0"/>
    <n v="2779"/>
    <x v="2"/>
    <s v="AUD"/>
    <n v="1419055200"/>
    <n v="1422511200"/>
    <b v="0"/>
    <b v="1"/>
    <s v="technology/web"/>
    <n v="0.58632981676846196"/>
    <n v="54188.5"/>
    <x v="2"/>
    <x v="2"/>
  </r>
  <r>
    <n v="552"/>
    <s v="Mercer, Solomon and Singleton"/>
    <s v="Distributed human-resource policy"/>
    <n v="9000"/>
    <x v="542"/>
    <x v="0"/>
    <n v="92"/>
    <x v="1"/>
    <s v="USD"/>
    <n v="1480140000"/>
    <n v="1480312800"/>
    <b v="0"/>
    <b v="0"/>
    <s v="theater/plays"/>
    <n v="0.98511111111111116"/>
    <n v="4479"/>
    <x v="3"/>
    <x v="3"/>
  </r>
  <r>
    <n v="553"/>
    <s v="Dougherty, Austin and Mills"/>
    <s v="De-engineered 5thgeneration contingency"/>
    <n v="170600"/>
    <x v="543"/>
    <x v="0"/>
    <n v="1028"/>
    <x v="1"/>
    <s v="USD"/>
    <n v="1293948000"/>
    <n v="1294034400"/>
    <b v="0"/>
    <b v="0"/>
    <s v="music/rock"/>
    <n v="0.43975381008206332"/>
    <n v="38025"/>
    <x v="1"/>
    <x v="1"/>
  </r>
  <r>
    <n v="554"/>
    <s v="Ritter PLC"/>
    <s v="Multi-channeled upward-trending application"/>
    <n v="9500"/>
    <x v="544"/>
    <x v="1"/>
    <n v="554"/>
    <x v="0"/>
    <s v="CAD"/>
    <n v="1482127200"/>
    <n v="1482645600"/>
    <b v="0"/>
    <b v="0"/>
    <s v="music/indie rock"/>
    <n v="1.5166315789473683"/>
    <n v="7481"/>
    <x v="1"/>
    <x v="7"/>
  </r>
  <r>
    <n v="555"/>
    <s v="Anderson Group"/>
    <s v="Organic maximized database"/>
    <n v="6300"/>
    <x v="545"/>
    <x v="1"/>
    <n v="135"/>
    <x v="3"/>
    <s v="DKK"/>
    <n v="1396414800"/>
    <n v="1399093200"/>
    <b v="0"/>
    <b v="0"/>
    <s v="music/rock"/>
    <n v="2.2363492063492063"/>
    <n v="7112"/>
    <x v="1"/>
    <x v="1"/>
  </r>
  <r>
    <n v="556"/>
    <s v="Smith and Sons"/>
    <s v="Grass-roots 24/7 attitude"/>
    <n v="5200"/>
    <x v="546"/>
    <x v="1"/>
    <n v="122"/>
    <x v="1"/>
    <s v="USD"/>
    <n v="1315285200"/>
    <n v="1315890000"/>
    <b v="0"/>
    <b v="1"/>
    <s v="publishing/translations"/>
    <n v="2.3975"/>
    <n v="6294.5"/>
    <x v="5"/>
    <x v="18"/>
  </r>
  <r>
    <n v="557"/>
    <s v="Lam-Hamilton"/>
    <s v="Team-oriented global strategy"/>
    <n v="6000"/>
    <x v="547"/>
    <x v="1"/>
    <n v="221"/>
    <x v="1"/>
    <s v="USD"/>
    <n v="1443762000"/>
    <n v="1444021200"/>
    <b v="0"/>
    <b v="1"/>
    <s v="film &amp; video/science fiction"/>
    <n v="1.9933333333333334"/>
    <n v="6090.5"/>
    <x v="4"/>
    <x v="22"/>
  </r>
  <r>
    <n v="558"/>
    <s v="Ho Ltd"/>
    <s v="Enhanced client-driven capacity"/>
    <n v="5800"/>
    <x v="548"/>
    <x v="1"/>
    <n v="126"/>
    <x v="1"/>
    <s v="USD"/>
    <n v="1456293600"/>
    <n v="1460005200"/>
    <b v="0"/>
    <b v="0"/>
    <s v="theater/plays"/>
    <n v="1.373448275862069"/>
    <n v="4046"/>
    <x v="3"/>
    <x v="3"/>
  </r>
  <r>
    <n v="559"/>
    <s v="Brown, Estrada and Jensen"/>
    <s v="Exclusive systematic productivity"/>
    <n v="105300"/>
    <x v="549"/>
    <x v="1"/>
    <n v="1022"/>
    <x v="1"/>
    <s v="USD"/>
    <n v="1470114000"/>
    <n v="1470718800"/>
    <b v="0"/>
    <b v="0"/>
    <s v="theater/plays"/>
    <n v="1.009696106362773"/>
    <n v="53671.5"/>
    <x v="3"/>
    <x v="3"/>
  </r>
  <r>
    <n v="560"/>
    <s v="Hunt LLC"/>
    <s v="Re-engineered radical policy"/>
    <n v="20000"/>
    <x v="550"/>
    <x v="1"/>
    <n v="3177"/>
    <x v="1"/>
    <s v="USD"/>
    <n v="1321596000"/>
    <n v="1325052000"/>
    <b v="0"/>
    <b v="0"/>
    <s v="film &amp; video/animation"/>
    <n v="7.9416000000000002"/>
    <n v="81004.5"/>
    <x v="4"/>
    <x v="10"/>
  </r>
  <r>
    <n v="561"/>
    <s v="Fowler-Smith"/>
    <s v="Down-sized logistical adapter"/>
    <n v="3000"/>
    <x v="551"/>
    <x v="1"/>
    <n v="198"/>
    <x v="5"/>
    <s v="CHF"/>
    <n v="1318827600"/>
    <n v="1319000400"/>
    <b v="0"/>
    <b v="0"/>
    <s v="theater/plays"/>
    <n v="3.6970000000000001"/>
    <n v="5644.5"/>
    <x v="3"/>
    <x v="3"/>
  </r>
  <r>
    <n v="562"/>
    <s v="Blair Inc"/>
    <s v="Configurable bandwidth-monitored throughput"/>
    <n v="9900"/>
    <x v="314"/>
    <x v="0"/>
    <n v="26"/>
    <x v="5"/>
    <s v="CHF"/>
    <n v="1552366800"/>
    <n v="1552539600"/>
    <b v="0"/>
    <b v="0"/>
    <s v="music/rock"/>
    <n v="0.12818181818181817"/>
    <n v="647.5"/>
    <x v="1"/>
    <x v="1"/>
  </r>
  <r>
    <n v="563"/>
    <s v="Kelley, Stanton and Sanchez"/>
    <s v="Optional tangible pricing structure"/>
    <n v="3700"/>
    <x v="552"/>
    <x v="1"/>
    <n v="85"/>
    <x v="2"/>
    <s v="AUD"/>
    <n v="1542088800"/>
    <n v="1543816800"/>
    <b v="0"/>
    <b v="0"/>
    <s v="film &amp; video/documentary"/>
    <n v="1.3802702702702703"/>
    <n v="2596"/>
    <x v="4"/>
    <x v="4"/>
  </r>
  <r>
    <n v="564"/>
    <s v="Hernandez-Macdonald"/>
    <s v="Organic high-level implementation"/>
    <n v="168700"/>
    <x v="553"/>
    <x v="0"/>
    <n v="1790"/>
    <x v="1"/>
    <s v="USD"/>
    <n v="1426395600"/>
    <n v="1427086800"/>
    <b v="0"/>
    <b v="0"/>
    <s v="theater/plays"/>
    <n v="0.83813278008298753"/>
    <n v="71591.5"/>
    <x v="3"/>
    <x v="3"/>
  </r>
  <r>
    <n v="565"/>
    <s v="Joseph LLC"/>
    <s v="Decentralized logistical collaboration"/>
    <n v="94900"/>
    <x v="554"/>
    <x v="1"/>
    <n v="3596"/>
    <x v="1"/>
    <s v="USD"/>
    <n v="1321336800"/>
    <n v="1323064800"/>
    <b v="0"/>
    <b v="0"/>
    <s v="theater/plays"/>
    <n v="2.0460063224446787"/>
    <n v="98881"/>
    <x v="3"/>
    <x v="3"/>
  </r>
  <r>
    <n v="566"/>
    <s v="Webb-Smith"/>
    <s v="Advanced content-based installation"/>
    <n v="9300"/>
    <x v="555"/>
    <x v="0"/>
    <n v="37"/>
    <x v="1"/>
    <s v="USD"/>
    <n v="1456293600"/>
    <n v="1458277200"/>
    <b v="0"/>
    <b v="1"/>
    <s v="music/electric music"/>
    <n v="0.44344086021505374"/>
    <n v="2080.5"/>
    <x v="1"/>
    <x v="5"/>
  </r>
  <r>
    <n v="567"/>
    <s v="Johns PLC"/>
    <s v="Distributed high-level open architecture"/>
    <n v="6800"/>
    <x v="556"/>
    <x v="1"/>
    <n v="244"/>
    <x v="1"/>
    <s v="USD"/>
    <n v="1404968400"/>
    <n v="1405141200"/>
    <b v="0"/>
    <b v="0"/>
    <s v="music/rock"/>
    <n v="2.1860294117647059"/>
    <n v="7554.5"/>
    <x v="1"/>
    <x v="1"/>
  </r>
  <r>
    <n v="568"/>
    <s v="Hardin-Foley"/>
    <s v="Synergized zero tolerance help-desk"/>
    <n v="72400"/>
    <x v="557"/>
    <x v="1"/>
    <n v="5180"/>
    <x v="1"/>
    <s v="USD"/>
    <n v="1279170000"/>
    <n v="1283058000"/>
    <b v="0"/>
    <b v="0"/>
    <s v="theater/plays"/>
    <n v="1.8603314917127072"/>
    <n v="69934"/>
    <x v="3"/>
    <x v="3"/>
  </r>
  <r>
    <n v="569"/>
    <s v="Fischer, Fowler and Arnold"/>
    <s v="Extended multi-tasking definition"/>
    <n v="20100"/>
    <x v="558"/>
    <x v="1"/>
    <n v="589"/>
    <x v="6"/>
    <s v="EUR"/>
    <n v="1294725600"/>
    <n v="1295762400"/>
    <b v="0"/>
    <b v="0"/>
    <s v="film &amp; video/animation"/>
    <n v="2.3733830845771142"/>
    <n v="24147"/>
    <x v="4"/>
    <x v="10"/>
  </r>
  <r>
    <n v="570"/>
    <s v="Martinez-Juarez"/>
    <s v="Realigned uniform knowledge user"/>
    <n v="31200"/>
    <x v="559"/>
    <x v="1"/>
    <n v="2725"/>
    <x v="1"/>
    <s v="USD"/>
    <n v="1419055200"/>
    <n v="1419573600"/>
    <b v="0"/>
    <b v="1"/>
    <s v="music/rock"/>
    <n v="3.0565384615384614"/>
    <n v="49044.5"/>
    <x v="1"/>
    <x v="1"/>
  </r>
  <r>
    <n v="571"/>
    <s v="Wilson and Sons"/>
    <s v="Monitored grid-enabled model"/>
    <n v="3500"/>
    <x v="560"/>
    <x v="0"/>
    <n v="35"/>
    <x v="6"/>
    <s v="EUR"/>
    <n v="1434690000"/>
    <n v="1438750800"/>
    <b v="0"/>
    <b v="0"/>
    <s v="film &amp; video/shorts"/>
    <n v="0.94142857142857139"/>
    <n v="1665"/>
    <x v="4"/>
    <x v="12"/>
  </r>
  <r>
    <n v="572"/>
    <s v="Clements Group"/>
    <s v="Assimilated actuating policy"/>
    <n v="9000"/>
    <x v="561"/>
    <x v="3"/>
    <n v="94"/>
    <x v="1"/>
    <s v="USD"/>
    <n v="1443416400"/>
    <n v="1444798800"/>
    <b v="0"/>
    <b v="1"/>
    <s v="music/rock"/>
    <n v="0.54400000000000004"/>
    <n v="2495"/>
    <x v="1"/>
    <x v="1"/>
  </r>
  <r>
    <n v="573"/>
    <s v="Valenzuela-Cook"/>
    <s v="Total incremental productivity"/>
    <n v="6700"/>
    <x v="562"/>
    <x v="1"/>
    <n v="300"/>
    <x v="1"/>
    <s v="USD"/>
    <n v="1399006800"/>
    <n v="1399179600"/>
    <b v="0"/>
    <b v="0"/>
    <s v="journalism/audio"/>
    <n v="1.1188059701492536"/>
    <n v="3898"/>
    <x v="8"/>
    <x v="23"/>
  </r>
  <r>
    <n v="574"/>
    <s v="Parker, Haley and Foster"/>
    <s v="Adaptive local task-force"/>
    <n v="2700"/>
    <x v="563"/>
    <x v="1"/>
    <n v="144"/>
    <x v="1"/>
    <s v="USD"/>
    <n v="1575698400"/>
    <n v="1576562400"/>
    <b v="0"/>
    <b v="1"/>
    <s v="food/food trucks"/>
    <n v="3.6914814814814814"/>
    <n v="5055.5"/>
    <x v="0"/>
    <x v="0"/>
  </r>
  <r>
    <n v="575"/>
    <s v="Fuentes LLC"/>
    <s v="Universal zero-defect concept"/>
    <n v="83300"/>
    <x v="564"/>
    <x v="0"/>
    <n v="558"/>
    <x v="1"/>
    <s v="USD"/>
    <n v="1400562000"/>
    <n v="1400821200"/>
    <b v="0"/>
    <b v="1"/>
    <s v="theater/plays"/>
    <n v="0.62930372148859548"/>
    <n v="26489.5"/>
    <x v="3"/>
    <x v="3"/>
  </r>
  <r>
    <n v="576"/>
    <s v="Moran and Sons"/>
    <s v="Object-based bottom-line superstructure"/>
    <n v="9700"/>
    <x v="565"/>
    <x v="0"/>
    <n v="64"/>
    <x v="1"/>
    <s v="USD"/>
    <n v="1509512400"/>
    <n v="1510984800"/>
    <b v="0"/>
    <b v="0"/>
    <s v="theater/plays"/>
    <n v="0.6492783505154639"/>
    <n v="3181"/>
    <x v="3"/>
    <x v="3"/>
  </r>
  <r>
    <n v="577"/>
    <s v="Stevens Inc"/>
    <s v="Adaptive 24hour projection"/>
    <n v="8200"/>
    <x v="566"/>
    <x v="3"/>
    <n v="37"/>
    <x v="1"/>
    <s v="USD"/>
    <n v="1299823200"/>
    <n v="1302066000"/>
    <b v="0"/>
    <b v="0"/>
    <s v="music/jazz"/>
    <n v="0.18853658536585366"/>
    <n v="791.5"/>
    <x v="1"/>
    <x v="17"/>
  </r>
  <r>
    <n v="578"/>
    <s v="Martinez-Johnson"/>
    <s v="Sharable radical toolset"/>
    <n v="96500"/>
    <x v="567"/>
    <x v="0"/>
    <n v="245"/>
    <x v="1"/>
    <s v="USD"/>
    <n v="1322719200"/>
    <n v="1322978400"/>
    <b v="0"/>
    <b v="0"/>
    <s v="film &amp; video/science fiction"/>
    <n v="0.1675440414507772"/>
    <n v="8206.5"/>
    <x v="4"/>
    <x v="22"/>
  </r>
  <r>
    <n v="579"/>
    <s v="Franklin Inc"/>
    <s v="Focused multimedia knowledgebase"/>
    <n v="6200"/>
    <x v="568"/>
    <x v="1"/>
    <n v="87"/>
    <x v="1"/>
    <s v="USD"/>
    <n v="1312693200"/>
    <n v="1313730000"/>
    <b v="0"/>
    <b v="0"/>
    <s v="music/jazz"/>
    <n v="1.0111290322580646"/>
    <n v="3178"/>
    <x v="1"/>
    <x v="17"/>
  </r>
  <r>
    <n v="580"/>
    <s v="Perez PLC"/>
    <s v="Seamless 6thgeneration extranet"/>
    <n v="43800"/>
    <x v="569"/>
    <x v="1"/>
    <n v="3116"/>
    <x v="1"/>
    <s v="USD"/>
    <n v="1393394400"/>
    <n v="1394085600"/>
    <b v="0"/>
    <b v="0"/>
    <s v="theater/plays"/>
    <n v="3.4150228310502282"/>
    <n v="76347"/>
    <x v="3"/>
    <x v="3"/>
  </r>
  <r>
    <n v="581"/>
    <s v="Sanchez, Cross and Savage"/>
    <s v="Sharable mobile knowledgebase"/>
    <n v="6000"/>
    <x v="570"/>
    <x v="0"/>
    <n v="71"/>
    <x v="1"/>
    <s v="USD"/>
    <n v="1304053200"/>
    <n v="1305349200"/>
    <b v="0"/>
    <b v="0"/>
    <s v="technology/web"/>
    <n v="0.64016666666666666"/>
    <n v="1956"/>
    <x v="2"/>
    <x v="2"/>
  </r>
  <r>
    <n v="582"/>
    <s v="Pineda Ltd"/>
    <s v="Cross-group global system engine"/>
    <n v="8700"/>
    <x v="571"/>
    <x v="0"/>
    <n v="42"/>
    <x v="1"/>
    <s v="USD"/>
    <n v="1433912400"/>
    <n v="1434344400"/>
    <b v="0"/>
    <b v="1"/>
    <s v="games/video games"/>
    <n v="0.5208045977011494"/>
    <n v="2286.5"/>
    <x v="6"/>
    <x v="11"/>
  </r>
  <r>
    <n v="583"/>
    <s v="Powell and Sons"/>
    <s v="Centralized clear-thinking conglomeration"/>
    <n v="18900"/>
    <x v="572"/>
    <x v="1"/>
    <n v="909"/>
    <x v="1"/>
    <s v="USD"/>
    <n v="1329717600"/>
    <n v="1331186400"/>
    <b v="0"/>
    <b v="0"/>
    <s v="film &amp; video/documentary"/>
    <n v="3.2240211640211642"/>
    <n v="30921.5"/>
    <x v="4"/>
    <x v="4"/>
  </r>
  <r>
    <n v="584"/>
    <s v="Nunez-Richards"/>
    <s v="De-engineered cohesive system engine"/>
    <n v="86400"/>
    <x v="573"/>
    <x v="1"/>
    <n v="1613"/>
    <x v="1"/>
    <s v="USD"/>
    <n v="1335330000"/>
    <n v="1336539600"/>
    <b v="0"/>
    <b v="0"/>
    <s v="technology/web"/>
    <n v="1.1950810185185186"/>
    <n v="52434"/>
    <x v="2"/>
    <x v="2"/>
  </r>
  <r>
    <n v="585"/>
    <s v="Pugh LLC"/>
    <s v="Reactive analyzing function"/>
    <n v="8900"/>
    <x v="574"/>
    <x v="1"/>
    <n v="136"/>
    <x v="1"/>
    <s v="USD"/>
    <n v="1268888400"/>
    <n v="1269752400"/>
    <b v="0"/>
    <b v="0"/>
    <s v="publishing/translations"/>
    <n v="1.4679775280898877"/>
    <n v="6600.5"/>
    <x v="5"/>
    <x v="18"/>
  </r>
  <r>
    <n v="586"/>
    <s v="Rowe-Wong"/>
    <s v="Robust hybrid budgetary management"/>
    <n v="700"/>
    <x v="575"/>
    <x v="1"/>
    <n v="130"/>
    <x v="1"/>
    <s v="USD"/>
    <n v="1289973600"/>
    <n v="1291615200"/>
    <b v="0"/>
    <b v="0"/>
    <s v="music/rock"/>
    <n v="9.5057142857142853"/>
    <n v="3392"/>
    <x v="1"/>
    <x v="1"/>
  </r>
  <r>
    <n v="587"/>
    <s v="Williams-Santos"/>
    <s v="Open-source analyzing monitoring"/>
    <n v="9400"/>
    <x v="576"/>
    <x v="0"/>
    <n v="156"/>
    <x v="0"/>
    <s v="CAD"/>
    <n v="1547877600"/>
    <n v="1552366800"/>
    <b v="0"/>
    <b v="1"/>
    <s v="food/food trucks"/>
    <n v="0.72893617021276591"/>
    <n v="3504"/>
    <x v="0"/>
    <x v="0"/>
  </r>
  <r>
    <n v="588"/>
    <s v="Weber Inc"/>
    <s v="Up-sized discrete firmware"/>
    <n v="157600"/>
    <x v="577"/>
    <x v="0"/>
    <n v="1368"/>
    <x v="4"/>
    <s v="GBP"/>
    <n v="1269493200"/>
    <n v="1272171600"/>
    <b v="0"/>
    <b v="0"/>
    <s v="theater/plays"/>
    <n v="0.7900824873096447"/>
    <n v="62942.5"/>
    <x v="3"/>
    <x v="3"/>
  </r>
  <r>
    <n v="589"/>
    <s v="Avery, Brown and Parker"/>
    <s v="Exclusive intangible extranet"/>
    <n v="7900"/>
    <x v="578"/>
    <x v="0"/>
    <n v="102"/>
    <x v="1"/>
    <s v="USD"/>
    <n v="1436072400"/>
    <n v="1436677200"/>
    <b v="0"/>
    <b v="0"/>
    <s v="film &amp; video/documentary"/>
    <n v="0.64721518987341775"/>
    <n v="2607.5"/>
    <x v="4"/>
    <x v="4"/>
  </r>
  <r>
    <n v="590"/>
    <s v="Cox Group"/>
    <s v="Synergized analyzing process improvement"/>
    <n v="7100"/>
    <x v="579"/>
    <x v="0"/>
    <n v="86"/>
    <x v="2"/>
    <s v="AUD"/>
    <n v="1419141600"/>
    <n v="1420092000"/>
    <b v="0"/>
    <b v="0"/>
    <s v="publishing/radio &amp; podcasts"/>
    <n v="0.82028169014084507"/>
    <n v="2955"/>
    <x v="5"/>
    <x v="15"/>
  </r>
  <r>
    <n v="591"/>
    <s v="Jensen LLC"/>
    <s v="Realigned dedicated system engine"/>
    <n v="600"/>
    <x v="580"/>
    <x v="1"/>
    <n v="102"/>
    <x v="1"/>
    <s v="USD"/>
    <n v="1279083600"/>
    <n v="1279947600"/>
    <b v="0"/>
    <b v="0"/>
    <s v="games/video games"/>
    <n v="10.376666666666667"/>
    <n v="3164"/>
    <x v="6"/>
    <x v="11"/>
  </r>
  <r>
    <n v="592"/>
    <s v="Brown Inc"/>
    <s v="Object-based bandwidth-monitored concept"/>
    <n v="156800"/>
    <x v="581"/>
    <x v="0"/>
    <n v="253"/>
    <x v="1"/>
    <s v="USD"/>
    <n v="1401426000"/>
    <n v="1402203600"/>
    <b v="0"/>
    <b v="0"/>
    <s v="theater/plays"/>
    <n v="0.12910076530612244"/>
    <n v="10248"/>
    <x v="3"/>
    <x v="3"/>
  </r>
  <r>
    <n v="593"/>
    <s v="Hale-Hayes"/>
    <s v="Ameliorated client-driven open system"/>
    <n v="121600"/>
    <x v="582"/>
    <x v="1"/>
    <n v="4006"/>
    <x v="1"/>
    <s v="USD"/>
    <n v="1395810000"/>
    <n v="1396933200"/>
    <b v="0"/>
    <b v="0"/>
    <s v="film &amp; video/animation"/>
    <n v="1.5484210526315789"/>
    <n v="96147"/>
    <x v="4"/>
    <x v="10"/>
  </r>
  <r>
    <n v="594"/>
    <s v="Mcbride PLC"/>
    <s v="Upgradable leadingedge Local Area Network"/>
    <n v="157300"/>
    <x v="583"/>
    <x v="0"/>
    <n v="157"/>
    <x v="1"/>
    <s v="USD"/>
    <n v="1467003600"/>
    <n v="1467262800"/>
    <b v="0"/>
    <b v="1"/>
    <s v="theater/plays"/>
    <n v="7.0991735537190084E-2"/>
    <n v="5662"/>
    <x v="3"/>
    <x v="3"/>
  </r>
  <r>
    <n v="595"/>
    <s v="Harris-Jennings"/>
    <s v="Customizable intermediate data-warehouse"/>
    <n v="70300"/>
    <x v="584"/>
    <x v="1"/>
    <n v="1629"/>
    <x v="1"/>
    <s v="USD"/>
    <n v="1268715600"/>
    <n v="1270530000"/>
    <b v="0"/>
    <b v="1"/>
    <s v="theater/plays"/>
    <n v="2.0852773826458035"/>
    <n v="74112"/>
    <x v="3"/>
    <x v="3"/>
  </r>
  <r>
    <n v="596"/>
    <s v="Becker-Scott"/>
    <s v="Managed optimizing archive"/>
    <n v="7900"/>
    <x v="585"/>
    <x v="0"/>
    <n v="183"/>
    <x v="1"/>
    <s v="USD"/>
    <n v="1457157600"/>
    <n v="1457762400"/>
    <b v="0"/>
    <b v="1"/>
    <s v="film &amp; video/drama"/>
    <n v="0.99683544303797467"/>
    <n v="4029"/>
    <x v="4"/>
    <x v="6"/>
  </r>
  <r>
    <n v="597"/>
    <s v="Todd, Freeman and Henry"/>
    <s v="Diverse systematic projection"/>
    <n v="73800"/>
    <x v="586"/>
    <x v="1"/>
    <n v="2188"/>
    <x v="1"/>
    <s v="USD"/>
    <n v="1573970400"/>
    <n v="1575525600"/>
    <b v="0"/>
    <b v="0"/>
    <s v="theater/plays"/>
    <n v="2.0159756097560977"/>
    <n v="75483.5"/>
    <x v="3"/>
    <x v="3"/>
  </r>
  <r>
    <n v="598"/>
    <s v="Martinez, Garza and Young"/>
    <s v="Up-sized web-enabled info-mediaries"/>
    <n v="108500"/>
    <x v="587"/>
    <x v="1"/>
    <n v="2409"/>
    <x v="6"/>
    <s v="EUR"/>
    <n v="1276578000"/>
    <n v="1279083600"/>
    <b v="0"/>
    <b v="0"/>
    <s v="music/rock"/>
    <n v="1.6209032258064515"/>
    <n v="89138.5"/>
    <x v="1"/>
    <x v="1"/>
  </r>
  <r>
    <n v="599"/>
    <s v="Smith-Ramos"/>
    <s v="Persevering optimizing Graphical User Interface"/>
    <n v="140300"/>
    <x v="588"/>
    <x v="0"/>
    <n v="82"/>
    <x v="3"/>
    <s v="DKK"/>
    <n v="1423720800"/>
    <n v="1424412000"/>
    <b v="0"/>
    <b v="0"/>
    <s v="film &amp; video/documentary"/>
    <n v="3.6436208125445471E-2"/>
    <n v="2597"/>
    <x v="4"/>
    <x v="4"/>
  </r>
  <r>
    <n v="600"/>
    <s v="Brown-George"/>
    <s v="Cross-platform tertiary array"/>
    <n v="100"/>
    <x v="297"/>
    <x v="0"/>
    <n v="1"/>
    <x v="4"/>
    <s v="GBP"/>
    <n v="1375160400"/>
    <n v="1376197200"/>
    <b v="0"/>
    <b v="0"/>
    <s v="food/food trucks"/>
    <n v="0.05"/>
    <n v="3"/>
    <x v="0"/>
    <x v="0"/>
  </r>
  <r>
    <n v="601"/>
    <s v="Waters and Sons"/>
    <s v="Inverse neutral structure"/>
    <n v="6300"/>
    <x v="589"/>
    <x v="1"/>
    <n v="194"/>
    <x v="1"/>
    <s v="USD"/>
    <n v="1401426000"/>
    <n v="1402894800"/>
    <b v="1"/>
    <b v="0"/>
    <s v="technology/wearables"/>
    <n v="2.0663492063492064"/>
    <n v="6606"/>
    <x v="2"/>
    <x v="8"/>
  </r>
  <r>
    <n v="602"/>
    <s v="Brown Ltd"/>
    <s v="Quality-focused system-worthy support"/>
    <n v="71100"/>
    <x v="590"/>
    <x v="1"/>
    <n v="1140"/>
    <x v="1"/>
    <s v="USD"/>
    <n v="1433480400"/>
    <n v="1434430800"/>
    <b v="0"/>
    <b v="0"/>
    <s v="theater/plays"/>
    <n v="1.2823628691983122"/>
    <n v="46158"/>
    <x v="3"/>
    <x v="3"/>
  </r>
  <r>
    <n v="603"/>
    <s v="Christian, Yates and Greer"/>
    <s v="Vision-oriented 5thgeneration array"/>
    <n v="5300"/>
    <x v="591"/>
    <x v="1"/>
    <n v="102"/>
    <x v="1"/>
    <s v="USD"/>
    <n v="1555563600"/>
    <n v="1557896400"/>
    <b v="0"/>
    <b v="0"/>
    <s v="theater/plays"/>
    <n v="1.1966037735849056"/>
    <n v="3222"/>
    <x v="3"/>
    <x v="3"/>
  </r>
  <r>
    <n v="604"/>
    <s v="Cole, Hernandez and Rodriguez"/>
    <s v="Cross-platform logistical circuit"/>
    <n v="88700"/>
    <x v="592"/>
    <x v="1"/>
    <n v="2857"/>
    <x v="1"/>
    <s v="USD"/>
    <n v="1295676000"/>
    <n v="1297490400"/>
    <b v="0"/>
    <b v="0"/>
    <s v="theater/plays"/>
    <n v="1.7073055242390078"/>
    <n v="77147.5"/>
    <x v="3"/>
    <x v="3"/>
  </r>
  <r>
    <n v="605"/>
    <s v="Ortiz, Valenzuela and Collins"/>
    <s v="Profound solution-oriented matrix"/>
    <n v="3300"/>
    <x v="593"/>
    <x v="1"/>
    <n v="107"/>
    <x v="1"/>
    <s v="USD"/>
    <n v="1443848400"/>
    <n v="1447394400"/>
    <b v="0"/>
    <b v="0"/>
    <s v="publishing/nonfiction"/>
    <n v="1.8721212121212121"/>
    <n v="3142.5"/>
    <x v="5"/>
    <x v="9"/>
  </r>
  <r>
    <n v="606"/>
    <s v="Valencia PLC"/>
    <s v="Extended asynchronous initiative"/>
    <n v="3400"/>
    <x v="594"/>
    <x v="1"/>
    <n v="160"/>
    <x v="4"/>
    <s v="GBP"/>
    <n v="1457330400"/>
    <n v="1458277200"/>
    <b v="0"/>
    <b v="0"/>
    <s v="music/rock"/>
    <n v="1.8838235294117647"/>
    <n v="3282.5"/>
    <x v="1"/>
    <x v="1"/>
  </r>
  <r>
    <n v="607"/>
    <s v="Gordon, Mendez and Johnson"/>
    <s v="Fundamental needs-based frame"/>
    <n v="137600"/>
    <x v="595"/>
    <x v="1"/>
    <n v="2230"/>
    <x v="1"/>
    <s v="USD"/>
    <n v="1395550800"/>
    <n v="1395723600"/>
    <b v="0"/>
    <b v="0"/>
    <s v="food/food trucks"/>
    <n v="1.3129869186046512"/>
    <n v="91448.5"/>
    <x v="0"/>
    <x v="0"/>
  </r>
  <r>
    <n v="608"/>
    <s v="Johnson Group"/>
    <s v="Compatible full-range leverage"/>
    <n v="3900"/>
    <x v="416"/>
    <x v="1"/>
    <n v="316"/>
    <x v="1"/>
    <s v="USD"/>
    <n v="1551852000"/>
    <n v="1552197600"/>
    <b v="0"/>
    <b v="1"/>
    <s v="music/jazz"/>
    <n v="2.8397435897435899"/>
    <n v="5695.5"/>
    <x v="1"/>
    <x v="17"/>
  </r>
  <r>
    <n v="609"/>
    <s v="Rose-Fuller"/>
    <s v="Upgradable holistic system engine"/>
    <n v="10000"/>
    <x v="596"/>
    <x v="1"/>
    <n v="117"/>
    <x v="1"/>
    <s v="USD"/>
    <n v="1547618400"/>
    <n v="1549087200"/>
    <b v="0"/>
    <b v="0"/>
    <s v="film &amp; video/science fiction"/>
    <n v="1.2041999999999999"/>
    <n v="6079.5"/>
    <x v="4"/>
    <x v="22"/>
  </r>
  <r>
    <n v="610"/>
    <s v="Hughes, Mendez and Patterson"/>
    <s v="Stand-alone multi-state data-warehouse"/>
    <n v="42800"/>
    <x v="597"/>
    <x v="1"/>
    <n v="6406"/>
    <x v="1"/>
    <s v="USD"/>
    <n v="1355637600"/>
    <n v="1356847200"/>
    <b v="0"/>
    <b v="0"/>
    <s v="theater/plays"/>
    <n v="4.1905607476635511"/>
    <n v="92881"/>
    <x v="3"/>
    <x v="3"/>
  </r>
  <r>
    <n v="611"/>
    <s v="Brady, Cortez and Rodriguez"/>
    <s v="Multi-lateral maximized core"/>
    <n v="8200"/>
    <x v="598"/>
    <x v="3"/>
    <n v="15"/>
    <x v="1"/>
    <s v="USD"/>
    <n v="1374728400"/>
    <n v="1375765200"/>
    <b v="0"/>
    <b v="0"/>
    <s v="theater/plays"/>
    <n v="0.13853658536585367"/>
    <n v="575.5"/>
    <x v="3"/>
    <x v="3"/>
  </r>
  <r>
    <n v="612"/>
    <s v="Wang, Nguyen and Horton"/>
    <s v="Innovative holistic hub"/>
    <n v="6200"/>
    <x v="599"/>
    <x v="1"/>
    <n v="192"/>
    <x v="1"/>
    <s v="USD"/>
    <n v="1287810000"/>
    <n v="1289800800"/>
    <b v="0"/>
    <b v="0"/>
    <s v="music/electric music"/>
    <n v="1.3943548387096774"/>
    <n v="4418.5"/>
    <x v="1"/>
    <x v="5"/>
  </r>
  <r>
    <n v="613"/>
    <s v="Santos, Williams and Brown"/>
    <s v="Reverse-engineered 24/7 methodology"/>
    <n v="1100"/>
    <x v="600"/>
    <x v="1"/>
    <n v="26"/>
    <x v="0"/>
    <s v="CAD"/>
    <n v="1503723600"/>
    <n v="1504501200"/>
    <b v="0"/>
    <b v="0"/>
    <s v="theater/plays"/>
    <n v="1.74"/>
    <n v="970"/>
    <x v="3"/>
    <x v="3"/>
  </r>
  <r>
    <n v="614"/>
    <s v="Barnett and Sons"/>
    <s v="Business-focused dynamic info-mediaries"/>
    <n v="26500"/>
    <x v="601"/>
    <x v="1"/>
    <n v="723"/>
    <x v="1"/>
    <s v="USD"/>
    <n v="1484114400"/>
    <n v="1485669600"/>
    <b v="0"/>
    <b v="0"/>
    <s v="theater/plays"/>
    <n v="1.5549056603773586"/>
    <n v="20964"/>
    <x v="3"/>
    <x v="3"/>
  </r>
  <r>
    <n v="615"/>
    <s v="Petersen-Rodriguez"/>
    <s v="Digitized clear-thinking installation"/>
    <n v="8500"/>
    <x v="602"/>
    <x v="1"/>
    <n v="170"/>
    <x v="6"/>
    <s v="EUR"/>
    <n v="1461906000"/>
    <n v="1462770000"/>
    <b v="0"/>
    <b v="0"/>
    <s v="theater/plays"/>
    <n v="1.7044705882352942"/>
    <n v="7329"/>
    <x v="3"/>
    <x v="3"/>
  </r>
  <r>
    <n v="616"/>
    <s v="Burnett-Mora"/>
    <s v="Quality-focused 24/7 superstructure"/>
    <n v="6400"/>
    <x v="402"/>
    <x v="1"/>
    <n v="238"/>
    <x v="4"/>
    <s v="GBP"/>
    <n v="1379653200"/>
    <n v="1379739600"/>
    <b v="0"/>
    <b v="1"/>
    <s v="music/indie rock"/>
    <n v="1.8951562500000001"/>
    <n v="6183.5"/>
    <x v="1"/>
    <x v="7"/>
  </r>
  <r>
    <n v="617"/>
    <s v="King LLC"/>
    <s v="Multi-channeled local intranet"/>
    <n v="1400"/>
    <x v="203"/>
    <x v="1"/>
    <n v="55"/>
    <x v="1"/>
    <s v="USD"/>
    <n v="1401858000"/>
    <n v="1402722000"/>
    <b v="0"/>
    <b v="0"/>
    <s v="theater/plays"/>
    <n v="2.4971428571428573"/>
    <n v="1775.5"/>
    <x v="3"/>
    <x v="3"/>
  </r>
  <r>
    <n v="618"/>
    <s v="Miller Ltd"/>
    <s v="Open-architected mobile emulation"/>
    <n v="198600"/>
    <x v="603"/>
    <x v="0"/>
    <n v="1198"/>
    <x v="1"/>
    <s v="USD"/>
    <n v="1367470800"/>
    <n v="1369285200"/>
    <b v="0"/>
    <b v="0"/>
    <s v="publishing/nonfiction"/>
    <n v="0.48860523665659616"/>
    <n v="49117.5"/>
    <x v="5"/>
    <x v="9"/>
  </r>
  <r>
    <n v="619"/>
    <s v="Case LLC"/>
    <s v="Ameliorated foreground methodology"/>
    <n v="195900"/>
    <x v="604"/>
    <x v="0"/>
    <n v="648"/>
    <x v="1"/>
    <s v="USD"/>
    <n v="1304658000"/>
    <n v="1304744400"/>
    <b v="1"/>
    <b v="1"/>
    <s v="theater/plays"/>
    <n v="0.28461970393057684"/>
    <n v="28202.5"/>
    <x v="3"/>
    <x v="3"/>
  </r>
  <r>
    <n v="620"/>
    <s v="Swanson, Wilson and Baker"/>
    <s v="Synergized well-modulated project"/>
    <n v="4300"/>
    <x v="605"/>
    <x v="1"/>
    <n v="128"/>
    <x v="2"/>
    <s v="AUD"/>
    <n v="1467954000"/>
    <n v="1468299600"/>
    <b v="0"/>
    <b v="0"/>
    <s v="photography/photography books"/>
    <n v="2.6802325581395348"/>
    <n v="5826.5"/>
    <x v="7"/>
    <x v="14"/>
  </r>
  <r>
    <n v="621"/>
    <s v="Dean, Fox and Phillips"/>
    <s v="Extended context-sensitive forecast"/>
    <n v="25600"/>
    <x v="606"/>
    <x v="1"/>
    <n v="2144"/>
    <x v="1"/>
    <s v="USD"/>
    <n v="1473742800"/>
    <n v="1474174800"/>
    <b v="0"/>
    <b v="0"/>
    <s v="theater/plays"/>
    <n v="6.1980078125000002"/>
    <n v="80406.5"/>
    <x v="3"/>
    <x v="3"/>
  </r>
  <r>
    <n v="622"/>
    <s v="Smith-Smith"/>
    <s v="Total leadingedge neural-net"/>
    <n v="189000"/>
    <x v="607"/>
    <x v="0"/>
    <n v="64"/>
    <x v="1"/>
    <s v="USD"/>
    <n v="1523768400"/>
    <n v="1526014800"/>
    <b v="0"/>
    <b v="0"/>
    <s v="music/indie rock"/>
    <n v="3.1301587301587303E-2"/>
    <n v="2990"/>
    <x v="1"/>
    <x v="7"/>
  </r>
  <r>
    <n v="623"/>
    <s v="Smith, Scott and Rodriguez"/>
    <s v="Organic actuating protocol"/>
    <n v="94300"/>
    <x v="608"/>
    <x v="1"/>
    <n v="2693"/>
    <x v="4"/>
    <s v="GBP"/>
    <n v="1437022800"/>
    <n v="1437454800"/>
    <b v="0"/>
    <b v="0"/>
    <s v="theater/plays"/>
    <n v="1.5992152704135738"/>
    <n v="76749.5"/>
    <x v="3"/>
    <x v="3"/>
  </r>
  <r>
    <n v="624"/>
    <s v="White, Robertson and Roberts"/>
    <s v="Down-sized national software"/>
    <n v="5100"/>
    <x v="609"/>
    <x v="1"/>
    <n v="432"/>
    <x v="1"/>
    <s v="USD"/>
    <n v="1422165600"/>
    <n v="1422684000"/>
    <b v="0"/>
    <b v="0"/>
    <s v="photography/photography books"/>
    <n v="2.793921568627451"/>
    <n v="7340.5"/>
    <x v="7"/>
    <x v="14"/>
  </r>
  <r>
    <n v="625"/>
    <s v="Martinez Inc"/>
    <s v="Organic upward-trending Graphical User Interface"/>
    <n v="7500"/>
    <x v="377"/>
    <x v="0"/>
    <n v="62"/>
    <x v="1"/>
    <s v="USD"/>
    <n v="1580104800"/>
    <n v="1581314400"/>
    <b v="0"/>
    <b v="0"/>
    <s v="theater/plays"/>
    <n v="0.77373333333333338"/>
    <n v="2932.5"/>
    <x v="3"/>
    <x v="3"/>
  </r>
  <r>
    <n v="626"/>
    <s v="Tucker, Mccoy and Marquez"/>
    <s v="Synergistic tertiary budgetary management"/>
    <n v="6400"/>
    <x v="610"/>
    <x v="1"/>
    <n v="189"/>
    <x v="1"/>
    <s v="USD"/>
    <n v="1285650000"/>
    <n v="1286427600"/>
    <b v="0"/>
    <b v="1"/>
    <s v="theater/plays"/>
    <n v="2.0632812500000002"/>
    <n v="6697"/>
    <x v="3"/>
    <x v="3"/>
  </r>
  <r>
    <n v="627"/>
    <s v="Martin, Lee and Armstrong"/>
    <s v="Open-architected incremental ability"/>
    <n v="1600"/>
    <x v="611"/>
    <x v="1"/>
    <n v="154"/>
    <x v="4"/>
    <s v="GBP"/>
    <n v="1276664400"/>
    <n v="1278738000"/>
    <b v="1"/>
    <b v="0"/>
    <s v="food/food trucks"/>
    <n v="6.9424999999999999"/>
    <n v="5631"/>
    <x v="0"/>
    <x v="0"/>
  </r>
  <r>
    <n v="628"/>
    <s v="Dunn, Moreno and Green"/>
    <s v="Intuitive object-oriented task-force"/>
    <n v="1900"/>
    <x v="612"/>
    <x v="1"/>
    <n v="96"/>
    <x v="1"/>
    <s v="USD"/>
    <n v="1286168400"/>
    <n v="1286427600"/>
    <b v="0"/>
    <b v="0"/>
    <s v="music/indie rock"/>
    <n v="1.5178947368421052"/>
    <n v="1490"/>
    <x v="1"/>
    <x v="7"/>
  </r>
  <r>
    <n v="629"/>
    <s v="Jackson, Martinez and Ray"/>
    <s v="Multi-tiered executive toolset"/>
    <n v="85900"/>
    <x v="613"/>
    <x v="0"/>
    <n v="750"/>
    <x v="1"/>
    <s v="USD"/>
    <n v="1467781200"/>
    <n v="1467954000"/>
    <b v="0"/>
    <b v="1"/>
    <s v="theater/plays"/>
    <n v="0.64582072176949945"/>
    <n v="28113"/>
    <x v="3"/>
    <x v="3"/>
  </r>
  <r>
    <n v="630"/>
    <s v="Patterson-Johnson"/>
    <s v="Grass-roots directional workforce"/>
    <n v="9500"/>
    <x v="614"/>
    <x v="3"/>
    <n v="87"/>
    <x v="1"/>
    <s v="USD"/>
    <n v="1556686800"/>
    <n v="1557637200"/>
    <b v="0"/>
    <b v="1"/>
    <s v="theater/plays"/>
    <n v="0.62873684210526315"/>
    <n v="3030"/>
    <x v="3"/>
    <x v="3"/>
  </r>
  <r>
    <n v="631"/>
    <s v="Carlson-Hernandez"/>
    <s v="Quality-focused real-time solution"/>
    <n v="59200"/>
    <x v="615"/>
    <x v="1"/>
    <n v="3063"/>
    <x v="1"/>
    <s v="USD"/>
    <n v="1553576400"/>
    <n v="1553922000"/>
    <b v="0"/>
    <b v="0"/>
    <s v="theater/plays"/>
    <n v="3.1039864864864866"/>
    <n v="93409.5"/>
    <x v="3"/>
    <x v="3"/>
  </r>
  <r>
    <n v="632"/>
    <s v="Parker PLC"/>
    <s v="Reduced interactive matrix"/>
    <n v="72100"/>
    <x v="616"/>
    <x v="2"/>
    <n v="278"/>
    <x v="1"/>
    <s v="USD"/>
    <n v="1414904400"/>
    <n v="1416463200"/>
    <b v="0"/>
    <b v="0"/>
    <s v="theater/plays"/>
    <n v="0.42859916782246882"/>
    <n v="15590"/>
    <x v="3"/>
    <x v="3"/>
  </r>
  <r>
    <n v="633"/>
    <s v="Yu and Sons"/>
    <s v="Adaptive context-sensitive architecture"/>
    <n v="6700"/>
    <x v="617"/>
    <x v="0"/>
    <n v="105"/>
    <x v="1"/>
    <s v="USD"/>
    <n v="1446876000"/>
    <n v="1447221600"/>
    <b v="0"/>
    <b v="0"/>
    <s v="film &amp; video/animation"/>
    <n v="0.83119402985074631"/>
    <n v="2837"/>
    <x v="4"/>
    <x v="10"/>
  </r>
  <r>
    <n v="634"/>
    <s v="Taylor, Johnson and Hernandez"/>
    <s v="Polarized incremental portal"/>
    <n v="118200"/>
    <x v="618"/>
    <x v="3"/>
    <n v="1658"/>
    <x v="1"/>
    <s v="USD"/>
    <n v="1490418000"/>
    <n v="1491627600"/>
    <b v="0"/>
    <b v="0"/>
    <s v="film &amp; video/television"/>
    <n v="0.78531302876480547"/>
    <n v="47241"/>
    <x v="4"/>
    <x v="19"/>
  </r>
  <r>
    <n v="635"/>
    <s v="Mack Ltd"/>
    <s v="Reactive regional access"/>
    <n v="139000"/>
    <x v="619"/>
    <x v="1"/>
    <n v="2266"/>
    <x v="1"/>
    <s v="USD"/>
    <n v="1360389600"/>
    <n v="1363150800"/>
    <b v="0"/>
    <b v="0"/>
    <s v="film &amp; video/television"/>
    <n v="1.1409352517985611"/>
    <n v="80428"/>
    <x v="4"/>
    <x v="19"/>
  </r>
  <r>
    <n v="636"/>
    <s v="Lamb-Sanders"/>
    <s v="Stand-alone reciprocal frame"/>
    <n v="197700"/>
    <x v="620"/>
    <x v="0"/>
    <n v="2604"/>
    <x v="3"/>
    <s v="DKK"/>
    <n v="1326866400"/>
    <n v="1330754400"/>
    <b v="0"/>
    <b v="1"/>
    <s v="film &amp; video/animation"/>
    <n v="0.64537683358624176"/>
    <n v="65097.5"/>
    <x v="4"/>
    <x v="10"/>
  </r>
  <r>
    <n v="637"/>
    <s v="Williams-Ramirez"/>
    <s v="Open-architected 24/7 throughput"/>
    <n v="8500"/>
    <x v="621"/>
    <x v="0"/>
    <n v="65"/>
    <x v="1"/>
    <s v="USD"/>
    <n v="1479103200"/>
    <n v="1479794400"/>
    <b v="0"/>
    <b v="0"/>
    <s v="theater/plays"/>
    <n v="0.79411764705882348"/>
    <n v="3407.5"/>
    <x v="3"/>
    <x v="3"/>
  </r>
  <r>
    <n v="638"/>
    <s v="Weaver Ltd"/>
    <s v="Monitored 24/7 approach"/>
    <n v="81600"/>
    <x v="622"/>
    <x v="0"/>
    <n v="94"/>
    <x v="1"/>
    <s v="USD"/>
    <n v="1280206800"/>
    <n v="1281243600"/>
    <b v="0"/>
    <b v="1"/>
    <s v="theater/plays"/>
    <n v="0.11419117647058824"/>
    <n v="4706"/>
    <x v="3"/>
    <x v="3"/>
  </r>
  <r>
    <n v="639"/>
    <s v="Barnes-Williams"/>
    <s v="Upgradable explicit forecast"/>
    <n v="8600"/>
    <x v="623"/>
    <x v="2"/>
    <n v="45"/>
    <x v="1"/>
    <s v="USD"/>
    <n v="1532754000"/>
    <n v="1532754000"/>
    <b v="0"/>
    <b v="1"/>
    <s v="film &amp; video/drama"/>
    <n v="0.56186046511627907"/>
    <n v="2438.5"/>
    <x v="4"/>
    <x v="6"/>
  </r>
  <r>
    <n v="640"/>
    <s v="Richardson, Woodward and Hansen"/>
    <s v="Pre-emptive context-sensitive support"/>
    <n v="119800"/>
    <x v="624"/>
    <x v="0"/>
    <n v="257"/>
    <x v="1"/>
    <s v="USD"/>
    <n v="1453096800"/>
    <n v="1453356000"/>
    <b v="0"/>
    <b v="0"/>
    <s v="theater/plays"/>
    <n v="0.16501669449081802"/>
    <n v="10013"/>
    <x v="3"/>
    <x v="3"/>
  </r>
  <r>
    <n v="641"/>
    <s v="Hunt, Barker and Baker"/>
    <s v="Business-focused leadingedge instruction set"/>
    <n v="9400"/>
    <x v="625"/>
    <x v="1"/>
    <n v="194"/>
    <x v="5"/>
    <s v="CHF"/>
    <n v="1487570400"/>
    <n v="1489986000"/>
    <b v="0"/>
    <b v="0"/>
    <s v="theater/plays"/>
    <n v="1.1996808510638297"/>
    <n v="5735.5"/>
    <x v="3"/>
    <x v="3"/>
  </r>
  <r>
    <n v="642"/>
    <s v="Ramos, Moreno and Lewis"/>
    <s v="Extended multi-state knowledge user"/>
    <n v="9200"/>
    <x v="626"/>
    <x v="1"/>
    <n v="129"/>
    <x v="0"/>
    <s v="CAD"/>
    <n v="1545026400"/>
    <n v="1545804000"/>
    <b v="0"/>
    <b v="0"/>
    <s v="technology/wearables"/>
    <n v="1.4545652173913044"/>
    <n v="6755.5"/>
    <x v="2"/>
    <x v="8"/>
  </r>
  <r>
    <n v="643"/>
    <s v="Harris Inc"/>
    <s v="Future-proofed modular groupware"/>
    <n v="14900"/>
    <x v="627"/>
    <x v="1"/>
    <n v="375"/>
    <x v="1"/>
    <s v="USD"/>
    <n v="1488348000"/>
    <n v="1489899600"/>
    <b v="0"/>
    <b v="0"/>
    <s v="theater/plays"/>
    <n v="2.2138255033557046"/>
    <n v="16680.5"/>
    <x v="3"/>
    <x v="3"/>
  </r>
  <r>
    <n v="644"/>
    <s v="Peters-Nelson"/>
    <s v="Distributed real-time algorithm"/>
    <n v="169400"/>
    <x v="628"/>
    <x v="0"/>
    <n v="2928"/>
    <x v="0"/>
    <s v="CAD"/>
    <n v="1545112800"/>
    <n v="1546495200"/>
    <b v="0"/>
    <b v="0"/>
    <s v="theater/plays"/>
    <n v="0.48396694214876035"/>
    <n v="42456"/>
    <x v="3"/>
    <x v="3"/>
  </r>
  <r>
    <n v="645"/>
    <s v="Ferguson, Murphy and Bright"/>
    <s v="Multi-lateral heuristic throughput"/>
    <n v="192100"/>
    <x v="629"/>
    <x v="0"/>
    <n v="4697"/>
    <x v="1"/>
    <s v="USD"/>
    <n v="1537938000"/>
    <n v="1539752400"/>
    <b v="0"/>
    <b v="1"/>
    <s v="music/rock"/>
    <n v="0.92911504424778757"/>
    <n v="91590"/>
    <x v="1"/>
    <x v="1"/>
  </r>
  <r>
    <n v="646"/>
    <s v="Robinson Group"/>
    <s v="Switchable reciprocal middleware"/>
    <n v="98700"/>
    <x v="630"/>
    <x v="0"/>
    <n v="2915"/>
    <x v="1"/>
    <s v="USD"/>
    <n v="1363150800"/>
    <n v="1364101200"/>
    <b v="0"/>
    <b v="0"/>
    <s v="games/video games"/>
    <n v="0.88599797365754818"/>
    <n v="45181.5"/>
    <x v="6"/>
    <x v="11"/>
  </r>
  <r>
    <n v="647"/>
    <s v="Jordan-Wolfe"/>
    <s v="Inverse multimedia Graphic Interface"/>
    <n v="4500"/>
    <x v="631"/>
    <x v="0"/>
    <n v="18"/>
    <x v="1"/>
    <s v="USD"/>
    <n v="1523250000"/>
    <n v="1525323600"/>
    <b v="0"/>
    <b v="0"/>
    <s v="publishing/translations"/>
    <n v="0.41399999999999998"/>
    <n v="940.5"/>
    <x v="5"/>
    <x v="18"/>
  </r>
  <r>
    <n v="648"/>
    <s v="Vargas-Cox"/>
    <s v="Vision-oriented local contingency"/>
    <n v="98600"/>
    <x v="632"/>
    <x v="3"/>
    <n v="723"/>
    <x v="1"/>
    <s v="USD"/>
    <n v="1499317200"/>
    <n v="1500872400"/>
    <b v="1"/>
    <b v="0"/>
    <s v="food/food trucks"/>
    <n v="0.63056795131845844"/>
    <n v="31448.5"/>
    <x v="0"/>
    <x v="0"/>
  </r>
  <r>
    <n v="649"/>
    <s v="Yang and Sons"/>
    <s v="Reactive 6thgeneration hub"/>
    <n v="121700"/>
    <x v="633"/>
    <x v="0"/>
    <n v="602"/>
    <x v="5"/>
    <s v="CHF"/>
    <n v="1287550800"/>
    <n v="1288501200"/>
    <b v="1"/>
    <b v="1"/>
    <s v="theater/plays"/>
    <n v="0.48482333607230893"/>
    <n v="29802.5"/>
    <x v="3"/>
    <x v="3"/>
  </r>
  <r>
    <n v="650"/>
    <s v="Wilson, Wilson and Mathis"/>
    <s v="Optional asymmetric success"/>
    <n v="100"/>
    <x v="50"/>
    <x v="0"/>
    <n v="1"/>
    <x v="1"/>
    <s v="USD"/>
    <n v="1404795600"/>
    <n v="1407128400"/>
    <b v="0"/>
    <b v="0"/>
    <s v="music/jazz"/>
    <n v="0.02"/>
    <n v="1.5"/>
    <x v="1"/>
    <x v="17"/>
  </r>
  <r>
    <n v="651"/>
    <s v="Wang, Koch and Weaver"/>
    <s v="Digitized analyzing capacity"/>
    <n v="196700"/>
    <x v="634"/>
    <x v="0"/>
    <n v="3868"/>
    <x v="6"/>
    <s v="EUR"/>
    <n v="1393048800"/>
    <n v="1394344800"/>
    <b v="0"/>
    <b v="0"/>
    <s v="film &amp; video/shorts"/>
    <n v="0.88479410269445857"/>
    <n v="88953.5"/>
    <x v="4"/>
    <x v="12"/>
  </r>
  <r>
    <n v="652"/>
    <s v="Cisneros Ltd"/>
    <s v="Vision-oriented regional hub"/>
    <n v="10000"/>
    <x v="635"/>
    <x v="1"/>
    <n v="409"/>
    <x v="1"/>
    <s v="USD"/>
    <n v="1470373200"/>
    <n v="1474088400"/>
    <b v="0"/>
    <b v="0"/>
    <s v="technology/web"/>
    <n v="1.2684"/>
    <n v="6546.5"/>
    <x v="2"/>
    <x v="2"/>
  </r>
  <r>
    <n v="653"/>
    <s v="Williams-Jones"/>
    <s v="Monitored incremental info-mediaries"/>
    <n v="600"/>
    <x v="636"/>
    <x v="1"/>
    <n v="234"/>
    <x v="1"/>
    <s v="USD"/>
    <n v="1460091600"/>
    <n v="1460264400"/>
    <b v="0"/>
    <b v="0"/>
    <s v="technology/web"/>
    <n v="23.388333333333332"/>
    <n v="7133.5"/>
    <x v="2"/>
    <x v="2"/>
  </r>
  <r>
    <n v="654"/>
    <s v="Roberts, Hinton and Williams"/>
    <s v="Programmable static middleware"/>
    <n v="35000"/>
    <x v="637"/>
    <x v="1"/>
    <n v="3016"/>
    <x v="1"/>
    <s v="USD"/>
    <n v="1440392400"/>
    <n v="1440824400"/>
    <b v="0"/>
    <b v="0"/>
    <s v="music/metal"/>
    <n v="5.0838857142857146"/>
    <n v="90476"/>
    <x v="1"/>
    <x v="16"/>
  </r>
  <r>
    <n v="655"/>
    <s v="Gonzalez, Williams and Benson"/>
    <s v="Multi-layered bottom-line encryption"/>
    <n v="6900"/>
    <x v="638"/>
    <x v="1"/>
    <n v="264"/>
    <x v="1"/>
    <s v="USD"/>
    <n v="1488434400"/>
    <n v="1489554000"/>
    <b v="1"/>
    <b v="0"/>
    <s v="photography/photography books"/>
    <n v="1.9147826086956521"/>
    <n v="6738"/>
    <x v="7"/>
    <x v="14"/>
  </r>
  <r>
    <n v="656"/>
    <s v="Hobbs, Brown and Lee"/>
    <s v="Vision-oriented systematic Graphical User Interface"/>
    <n v="118400"/>
    <x v="639"/>
    <x v="0"/>
    <n v="504"/>
    <x v="2"/>
    <s v="AUD"/>
    <n v="1514440800"/>
    <n v="1514872800"/>
    <b v="0"/>
    <b v="0"/>
    <s v="food/food trucks"/>
    <n v="0.42127533783783783"/>
    <n v="25191.5"/>
    <x v="0"/>
    <x v="0"/>
  </r>
  <r>
    <n v="657"/>
    <s v="Russo, Kim and Mccoy"/>
    <s v="Balanced optimal hardware"/>
    <n v="10000"/>
    <x v="640"/>
    <x v="0"/>
    <n v="14"/>
    <x v="1"/>
    <s v="USD"/>
    <n v="1514354400"/>
    <n v="1515736800"/>
    <b v="0"/>
    <b v="0"/>
    <s v="film &amp; video/science fiction"/>
    <n v="8.2400000000000001E-2"/>
    <n v="419"/>
    <x v="4"/>
    <x v="22"/>
  </r>
  <r>
    <n v="658"/>
    <s v="Howell, Myers and Olson"/>
    <s v="Self-enabling mission-critical success"/>
    <n v="52600"/>
    <x v="641"/>
    <x v="3"/>
    <n v="390"/>
    <x v="1"/>
    <s v="USD"/>
    <n v="1440910800"/>
    <n v="1442898000"/>
    <b v="0"/>
    <b v="0"/>
    <s v="music/rock"/>
    <n v="0.60064638783269964"/>
    <n v="15992"/>
    <x v="1"/>
    <x v="1"/>
  </r>
  <r>
    <n v="659"/>
    <s v="Bailey and Sons"/>
    <s v="Grass-roots dynamic emulation"/>
    <n v="120700"/>
    <x v="642"/>
    <x v="0"/>
    <n v="750"/>
    <x v="4"/>
    <s v="GBP"/>
    <n v="1296108000"/>
    <n v="1296194400"/>
    <b v="0"/>
    <b v="0"/>
    <s v="film &amp; video/documentary"/>
    <n v="0.47232808616404309"/>
    <n v="28880"/>
    <x v="4"/>
    <x v="4"/>
  </r>
  <r>
    <n v="660"/>
    <s v="Jensen-Brown"/>
    <s v="Fundamental disintermediate matrix"/>
    <n v="9100"/>
    <x v="643"/>
    <x v="0"/>
    <n v="77"/>
    <x v="1"/>
    <s v="USD"/>
    <n v="1440133200"/>
    <n v="1440910800"/>
    <b v="1"/>
    <b v="0"/>
    <s v="theater/plays"/>
    <n v="0.81736263736263737"/>
    <n v="3757.5"/>
    <x v="3"/>
    <x v="3"/>
  </r>
  <r>
    <n v="661"/>
    <s v="Smith Group"/>
    <s v="Right-sized secondary challenge"/>
    <n v="106800"/>
    <x v="644"/>
    <x v="0"/>
    <n v="752"/>
    <x v="3"/>
    <s v="DKK"/>
    <n v="1332910800"/>
    <n v="1335502800"/>
    <b v="0"/>
    <b v="0"/>
    <s v="music/jazz"/>
    <n v="0.54187265917603"/>
    <n v="29312"/>
    <x v="1"/>
    <x v="17"/>
  </r>
  <r>
    <n v="662"/>
    <s v="Murphy-Farrell"/>
    <s v="Implemented exuding software"/>
    <n v="9100"/>
    <x v="645"/>
    <x v="0"/>
    <n v="131"/>
    <x v="1"/>
    <s v="USD"/>
    <n v="1544335200"/>
    <n v="1544680800"/>
    <b v="0"/>
    <b v="0"/>
    <s v="theater/plays"/>
    <n v="0.97868131868131869"/>
    <n v="4518.5"/>
    <x v="3"/>
    <x v="3"/>
  </r>
  <r>
    <n v="663"/>
    <s v="Everett-Wolfe"/>
    <s v="Total optimizing software"/>
    <n v="10000"/>
    <x v="646"/>
    <x v="0"/>
    <n v="87"/>
    <x v="1"/>
    <s v="USD"/>
    <n v="1286427600"/>
    <n v="1288414800"/>
    <b v="0"/>
    <b v="0"/>
    <s v="theater/plays"/>
    <n v="0.77239999999999998"/>
    <n v="3905.5"/>
    <x v="3"/>
    <x v="3"/>
  </r>
  <r>
    <n v="664"/>
    <s v="Young PLC"/>
    <s v="Optional maximized attitude"/>
    <n v="79400"/>
    <x v="647"/>
    <x v="0"/>
    <n v="1063"/>
    <x v="1"/>
    <s v="USD"/>
    <n v="1329717600"/>
    <n v="1330581600"/>
    <b v="0"/>
    <b v="0"/>
    <s v="music/jazz"/>
    <n v="0.33464735516372796"/>
    <n v="13817"/>
    <x v="1"/>
    <x v="17"/>
  </r>
  <r>
    <n v="665"/>
    <s v="Park-Goodman"/>
    <s v="Customer-focused impactful extranet"/>
    <n v="5100"/>
    <x v="648"/>
    <x v="1"/>
    <n v="272"/>
    <x v="1"/>
    <s v="USD"/>
    <n v="1310187600"/>
    <n v="1311397200"/>
    <b v="0"/>
    <b v="1"/>
    <s v="film &amp; video/documentary"/>
    <n v="2.3958823529411766"/>
    <n v="6245.5"/>
    <x v="4"/>
    <x v="4"/>
  </r>
  <r>
    <n v="666"/>
    <s v="York, Barr and Grant"/>
    <s v="Cloned bottom-line success"/>
    <n v="3100"/>
    <x v="649"/>
    <x v="3"/>
    <n v="25"/>
    <x v="1"/>
    <s v="USD"/>
    <n v="1377838800"/>
    <n v="1378357200"/>
    <b v="0"/>
    <b v="1"/>
    <s v="theater/plays"/>
    <n v="0.64032258064516134"/>
    <n v="1005"/>
    <x v="3"/>
    <x v="3"/>
  </r>
  <r>
    <n v="667"/>
    <s v="Little Ltd"/>
    <s v="Decentralized bandwidth-monitored ability"/>
    <n v="6900"/>
    <x v="650"/>
    <x v="1"/>
    <n v="419"/>
    <x v="1"/>
    <s v="USD"/>
    <n v="1410325200"/>
    <n v="1411102800"/>
    <b v="0"/>
    <b v="0"/>
    <s v="journalism/audio"/>
    <n v="1.7615942028985507"/>
    <n v="6287"/>
    <x v="8"/>
    <x v="23"/>
  </r>
  <r>
    <n v="668"/>
    <s v="Brown and Sons"/>
    <s v="Programmable leadingedge budgetary management"/>
    <n v="27500"/>
    <x v="651"/>
    <x v="0"/>
    <n v="76"/>
    <x v="1"/>
    <s v="USD"/>
    <n v="1343797200"/>
    <n v="1344834000"/>
    <b v="0"/>
    <b v="0"/>
    <s v="theater/plays"/>
    <n v="0.20338181818181819"/>
    <n v="2834.5"/>
    <x v="3"/>
    <x v="3"/>
  </r>
  <r>
    <n v="669"/>
    <s v="Payne, Garrett and Thomas"/>
    <s v="Upgradable bi-directional concept"/>
    <n v="48800"/>
    <x v="652"/>
    <x v="1"/>
    <n v="1621"/>
    <x v="6"/>
    <s v="EUR"/>
    <n v="1498453200"/>
    <n v="1499230800"/>
    <b v="0"/>
    <b v="0"/>
    <s v="theater/plays"/>
    <n v="3.5864754098360656"/>
    <n v="88320.5"/>
    <x v="3"/>
    <x v="3"/>
  </r>
  <r>
    <n v="670"/>
    <s v="Robinson Group"/>
    <s v="Re-contextualized homogeneous flexibility"/>
    <n v="16200"/>
    <x v="653"/>
    <x v="1"/>
    <n v="1101"/>
    <x v="1"/>
    <s v="USD"/>
    <n v="1456380000"/>
    <n v="1457416800"/>
    <b v="0"/>
    <b v="0"/>
    <s v="music/indie rock"/>
    <n v="4.6885802469135802"/>
    <n v="38528"/>
    <x v="1"/>
    <x v="7"/>
  </r>
  <r>
    <n v="671"/>
    <s v="Robinson-Kelly"/>
    <s v="Monitored bi-directional standardization"/>
    <n v="97600"/>
    <x v="654"/>
    <x v="1"/>
    <n v="1073"/>
    <x v="1"/>
    <s v="USD"/>
    <n v="1280552400"/>
    <n v="1280898000"/>
    <b v="0"/>
    <b v="1"/>
    <s v="theater/plays"/>
    <n v="1.220563524590164"/>
    <n v="60100"/>
    <x v="3"/>
    <x v="3"/>
  </r>
  <r>
    <n v="672"/>
    <s v="Kelly-Colon"/>
    <s v="Stand-alone grid-enabled leverage"/>
    <n v="197900"/>
    <x v="655"/>
    <x v="0"/>
    <n v="4428"/>
    <x v="2"/>
    <s v="AUD"/>
    <n v="1521608400"/>
    <n v="1522472400"/>
    <b v="0"/>
    <b v="0"/>
    <s v="theater/plays"/>
    <n v="0.55931783729156137"/>
    <n v="57558.5"/>
    <x v="3"/>
    <x v="3"/>
  </r>
  <r>
    <n v="673"/>
    <s v="Turner, Scott and Gentry"/>
    <s v="Assimilated regional groupware"/>
    <n v="5600"/>
    <x v="656"/>
    <x v="0"/>
    <n v="58"/>
    <x v="6"/>
    <s v="EUR"/>
    <n v="1460696400"/>
    <n v="1462510800"/>
    <b v="0"/>
    <b v="0"/>
    <s v="music/indie rock"/>
    <n v="0.43660714285714286"/>
    <n v="1251.5"/>
    <x v="1"/>
    <x v="7"/>
  </r>
  <r>
    <n v="674"/>
    <s v="Sanchez Ltd"/>
    <s v="Up-sized 24hour instruction set"/>
    <n v="170700"/>
    <x v="657"/>
    <x v="3"/>
    <n v="1218"/>
    <x v="1"/>
    <s v="USD"/>
    <n v="1313730000"/>
    <n v="1317790800"/>
    <b v="0"/>
    <b v="0"/>
    <s v="photography/photography books"/>
    <n v="0.33538371411833628"/>
    <n v="29234"/>
    <x v="7"/>
    <x v="14"/>
  </r>
  <r>
    <n v="675"/>
    <s v="Giles-Smith"/>
    <s v="Right-sized web-enabled intranet"/>
    <n v="9700"/>
    <x v="658"/>
    <x v="1"/>
    <n v="331"/>
    <x v="1"/>
    <s v="USD"/>
    <n v="1568178000"/>
    <n v="1568782800"/>
    <b v="0"/>
    <b v="0"/>
    <s v="journalism/audio"/>
    <n v="1.2297938144329896"/>
    <n v="6130"/>
    <x v="8"/>
    <x v="23"/>
  </r>
  <r>
    <n v="676"/>
    <s v="Thompson-Moreno"/>
    <s v="Expanded needs-based orchestration"/>
    <n v="62300"/>
    <x v="659"/>
    <x v="1"/>
    <n v="1170"/>
    <x v="1"/>
    <s v="USD"/>
    <n v="1348635600"/>
    <n v="1349413200"/>
    <b v="0"/>
    <b v="0"/>
    <s v="photography/photography books"/>
    <n v="1.8974959871589085"/>
    <n v="59692"/>
    <x v="7"/>
    <x v="14"/>
  </r>
  <r>
    <n v="677"/>
    <s v="Murphy-Fox"/>
    <s v="Organic system-worthy orchestration"/>
    <n v="5300"/>
    <x v="660"/>
    <x v="0"/>
    <n v="111"/>
    <x v="1"/>
    <s v="USD"/>
    <n v="1468126800"/>
    <n v="1472446800"/>
    <b v="0"/>
    <b v="0"/>
    <s v="publishing/fiction"/>
    <n v="0.83622641509433959"/>
    <n v="2271.5"/>
    <x v="5"/>
    <x v="13"/>
  </r>
  <r>
    <n v="678"/>
    <s v="Rodriguez-Patterson"/>
    <s v="Inverse static standardization"/>
    <n v="99500"/>
    <x v="661"/>
    <x v="3"/>
    <n v="215"/>
    <x v="1"/>
    <s v="USD"/>
    <n v="1547877600"/>
    <n v="1548050400"/>
    <b v="0"/>
    <b v="0"/>
    <s v="film &amp; video/drama"/>
    <n v="0.17968844221105529"/>
    <n v="9047"/>
    <x v="4"/>
    <x v="6"/>
  </r>
  <r>
    <n v="679"/>
    <s v="Davis Ltd"/>
    <s v="Synchronized motivating solution"/>
    <n v="1400"/>
    <x v="662"/>
    <x v="1"/>
    <n v="363"/>
    <x v="1"/>
    <s v="USD"/>
    <n v="1571374800"/>
    <n v="1571806800"/>
    <b v="0"/>
    <b v="1"/>
    <s v="food/food trucks"/>
    <n v="10.365"/>
    <n v="7437"/>
    <x v="0"/>
    <x v="0"/>
  </r>
  <r>
    <n v="680"/>
    <s v="Nelson-Valdez"/>
    <s v="Open-source 4thgeneration open system"/>
    <n v="145600"/>
    <x v="663"/>
    <x v="0"/>
    <n v="2955"/>
    <x v="1"/>
    <s v="USD"/>
    <n v="1576303200"/>
    <n v="1576476000"/>
    <b v="0"/>
    <b v="1"/>
    <s v="games/mobile games"/>
    <n v="0.97405219780219776"/>
    <n v="72388.5"/>
    <x v="6"/>
    <x v="20"/>
  </r>
  <r>
    <n v="681"/>
    <s v="Kelly PLC"/>
    <s v="Decentralized context-sensitive superstructure"/>
    <n v="184100"/>
    <x v="664"/>
    <x v="0"/>
    <n v="1657"/>
    <x v="1"/>
    <s v="USD"/>
    <n v="1324447200"/>
    <n v="1324965600"/>
    <b v="0"/>
    <b v="0"/>
    <s v="theater/plays"/>
    <n v="0.86386203150461705"/>
    <n v="80347"/>
    <x v="3"/>
    <x v="3"/>
  </r>
  <r>
    <n v="682"/>
    <s v="Nguyen and Sons"/>
    <s v="Compatible 5thgeneration concept"/>
    <n v="5400"/>
    <x v="665"/>
    <x v="1"/>
    <n v="103"/>
    <x v="1"/>
    <s v="USD"/>
    <n v="1386741600"/>
    <n v="1387519200"/>
    <b v="0"/>
    <b v="0"/>
    <s v="theater/plays"/>
    <n v="1.5016666666666667"/>
    <n v="4106"/>
    <x v="3"/>
    <x v="3"/>
  </r>
  <r>
    <n v="683"/>
    <s v="Jones PLC"/>
    <s v="Virtual systemic intranet"/>
    <n v="2300"/>
    <x v="666"/>
    <x v="1"/>
    <n v="147"/>
    <x v="1"/>
    <s v="USD"/>
    <n v="1537074000"/>
    <n v="1537246800"/>
    <b v="0"/>
    <b v="0"/>
    <s v="theater/plays"/>
    <n v="3.5843478260869563"/>
    <n v="4195.5"/>
    <x v="3"/>
    <x v="3"/>
  </r>
  <r>
    <n v="684"/>
    <s v="Gilmore LLC"/>
    <s v="Optimized systemic algorithm"/>
    <n v="1400"/>
    <x v="667"/>
    <x v="1"/>
    <n v="110"/>
    <x v="0"/>
    <s v="CAD"/>
    <n v="1277787600"/>
    <n v="1279515600"/>
    <b v="0"/>
    <b v="0"/>
    <s v="publishing/nonfiction"/>
    <n v="5.4285714285714288"/>
    <n v="3855"/>
    <x v="5"/>
    <x v="9"/>
  </r>
  <r>
    <n v="685"/>
    <s v="Lee-Cobb"/>
    <s v="Customizable homogeneous firmware"/>
    <n v="140000"/>
    <x v="668"/>
    <x v="0"/>
    <n v="926"/>
    <x v="0"/>
    <s v="CAD"/>
    <n v="1440306000"/>
    <n v="1442379600"/>
    <b v="0"/>
    <b v="0"/>
    <s v="theater/plays"/>
    <n v="0.67500714285714281"/>
    <n v="47713.5"/>
    <x v="3"/>
    <x v="3"/>
  </r>
  <r>
    <n v="686"/>
    <s v="Jones, Wiley and Robbins"/>
    <s v="Front-line cohesive extranet"/>
    <n v="7500"/>
    <x v="669"/>
    <x v="1"/>
    <n v="134"/>
    <x v="1"/>
    <s v="USD"/>
    <n v="1522126800"/>
    <n v="1523077200"/>
    <b v="0"/>
    <b v="0"/>
    <s v="technology/wearables"/>
    <n v="1.9174666666666667"/>
    <n v="7257.5"/>
    <x v="2"/>
    <x v="8"/>
  </r>
  <r>
    <n v="687"/>
    <s v="Martin, Gates and Holt"/>
    <s v="Distributed holistic neural-net"/>
    <n v="1500"/>
    <x v="670"/>
    <x v="1"/>
    <n v="269"/>
    <x v="1"/>
    <s v="USD"/>
    <n v="1489298400"/>
    <n v="1489554000"/>
    <b v="0"/>
    <b v="0"/>
    <s v="theater/plays"/>
    <n v="9.32"/>
    <n v="7124.5"/>
    <x v="3"/>
    <x v="3"/>
  </r>
  <r>
    <n v="688"/>
    <s v="Bowen, Davies and Burns"/>
    <s v="Devolved client-server monitoring"/>
    <n v="2900"/>
    <x v="671"/>
    <x v="1"/>
    <n v="175"/>
    <x v="1"/>
    <s v="USD"/>
    <n v="1547100000"/>
    <n v="1548482400"/>
    <b v="0"/>
    <b v="1"/>
    <s v="film &amp; video/television"/>
    <n v="4.2927586206896553"/>
    <n v="6312"/>
    <x v="4"/>
    <x v="19"/>
  </r>
  <r>
    <n v="689"/>
    <s v="Nguyen Inc"/>
    <s v="Seamless directional capacity"/>
    <n v="7300"/>
    <x v="672"/>
    <x v="1"/>
    <n v="69"/>
    <x v="1"/>
    <s v="USD"/>
    <n v="1383022800"/>
    <n v="1384063200"/>
    <b v="0"/>
    <b v="0"/>
    <s v="technology/web"/>
    <n v="1.0065753424657535"/>
    <n v="3708.5"/>
    <x v="2"/>
    <x v="2"/>
  </r>
  <r>
    <n v="690"/>
    <s v="Walsh-Watts"/>
    <s v="Polarized actuating implementation"/>
    <n v="3600"/>
    <x v="673"/>
    <x v="1"/>
    <n v="190"/>
    <x v="1"/>
    <s v="USD"/>
    <n v="1322373600"/>
    <n v="1322892000"/>
    <b v="0"/>
    <b v="1"/>
    <s v="film &amp; video/documentary"/>
    <n v="2.266111111111111"/>
    <n v="4174"/>
    <x v="4"/>
    <x v="4"/>
  </r>
  <r>
    <n v="691"/>
    <s v="Ray, Li and Li"/>
    <s v="Front-line disintermediate hub"/>
    <n v="5000"/>
    <x v="674"/>
    <x v="1"/>
    <n v="237"/>
    <x v="1"/>
    <s v="USD"/>
    <n v="1349240400"/>
    <n v="1350709200"/>
    <b v="1"/>
    <b v="1"/>
    <s v="film &amp; video/documentary"/>
    <n v="1.4238"/>
    <n v="3678"/>
    <x v="4"/>
    <x v="4"/>
  </r>
  <r>
    <n v="692"/>
    <s v="Murray Ltd"/>
    <s v="Decentralized 4thgeneration challenge"/>
    <n v="6000"/>
    <x v="675"/>
    <x v="0"/>
    <n v="77"/>
    <x v="4"/>
    <s v="GBP"/>
    <n v="1562648400"/>
    <n v="1564203600"/>
    <b v="0"/>
    <b v="0"/>
    <s v="music/rock"/>
    <n v="0.90633333333333332"/>
    <n v="2757.5"/>
    <x v="1"/>
    <x v="1"/>
  </r>
  <r>
    <n v="693"/>
    <s v="Bradford-Silva"/>
    <s v="Reverse-engineered composite hierarchy"/>
    <n v="180400"/>
    <x v="676"/>
    <x v="0"/>
    <n v="1748"/>
    <x v="1"/>
    <s v="USD"/>
    <n v="1508216400"/>
    <n v="1509685200"/>
    <b v="0"/>
    <b v="0"/>
    <s v="theater/plays"/>
    <n v="0.63966740576496672"/>
    <n v="58572"/>
    <x v="3"/>
    <x v="3"/>
  </r>
  <r>
    <n v="694"/>
    <s v="Mora-Bradley"/>
    <s v="Programmable tangible ability"/>
    <n v="9100"/>
    <x v="677"/>
    <x v="0"/>
    <n v="79"/>
    <x v="1"/>
    <s v="USD"/>
    <n v="1511762400"/>
    <n v="1514959200"/>
    <b v="0"/>
    <b v="0"/>
    <s v="theater/plays"/>
    <n v="0.84131868131868137"/>
    <n v="3867.5"/>
    <x v="3"/>
    <x v="3"/>
  </r>
  <r>
    <n v="695"/>
    <s v="Cardenas, Thompson and Carey"/>
    <s v="Configurable full-range emulation"/>
    <n v="9200"/>
    <x v="678"/>
    <x v="1"/>
    <n v="196"/>
    <x v="6"/>
    <s v="EUR"/>
    <n v="1447480800"/>
    <n v="1448863200"/>
    <b v="1"/>
    <b v="0"/>
    <s v="music/rock"/>
    <n v="1.3393478260869565"/>
    <n v="6259"/>
    <x v="1"/>
    <x v="1"/>
  </r>
  <r>
    <n v="696"/>
    <s v="Lopez, Reid and Johnson"/>
    <s v="Total real-time hardware"/>
    <n v="164100"/>
    <x v="679"/>
    <x v="0"/>
    <n v="889"/>
    <x v="1"/>
    <s v="USD"/>
    <n v="1429506000"/>
    <n v="1429592400"/>
    <b v="0"/>
    <b v="1"/>
    <s v="theater/plays"/>
    <n v="0.59042047531992692"/>
    <n v="48888.5"/>
    <x v="3"/>
    <x v="3"/>
  </r>
  <r>
    <n v="697"/>
    <s v="Fox-Williams"/>
    <s v="Profound system-worthy functionalities"/>
    <n v="128900"/>
    <x v="680"/>
    <x v="1"/>
    <n v="7295"/>
    <x v="1"/>
    <s v="USD"/>
    <n v="1522472400"/>
    <n v="1522645200"/>
    <b v="0"/>
    <b v="0"/>
    <s v="music/electric music"/>
    <n v="1.5280062063615205"/>
    <n v="102127.5"/>
    <x v="1"/>
    <x v="5"/>
  </r>
  <r>
    <n v="698"/>
    <s v="Taylor, Wood and Taylor"/>
    <s v="Cloned hybrid focus group"/>
    <n v="42100"/>
    <x v="681"/>
    <x v="1"/>
    <n v="2893"/>
    <x v="0"/>
    <s v="CAD"/>
    <n v="1322114400"/>
    <n v="1323324000"/>
    <b v="0"/>
    <b v="0"/>
    <s v="technology/wearables"/>
    <n v="4.466912114014252"/>
    <n v="95475"/>
    <x v="2"/>
    <x v="8"/>
  </r>
  <r>
    <n v="699"/>
    <s v="King Inc"/>
    <s v="Ergonomic dedicated focus group"/>
    <n v="7400"/>
    <x v="682"/>
    <x v="0"/>
    <n v="56"/>
    <x v="1"/>
    <s v="USD"/>
    <n v="1561438800"/>
    <n v="1561525200"/>
    <b v="0"/>
    <b v="0"/>
    <s v="film &amp; video/drama"/>
    <n v="0.8439189189189189"/>
    <n v="3150.5"/>
    <x v="4"/>
    <x v="6"/>
  </r>
  <r>
    <n v="700"/>
    <s v="Cole, Petty and Cameron"/>
    <s v="Realigned zero administration paradigm"/>
    <n v="100"/>
    <x v="247"/>
    <x v="0"/>
    <n v="1"/>
    <x v="1"/>
    <s v="USD"/>
    <n v="1264399200"/>
    <n v="1265695200"/>
    <b v="0"/>
    <b v="0"/>
    <s v="technology/wearables"/>
    <n v="0.03"/>
    <n v="2"/>
    <x v="2"/>
    <x v="8"/>
  </r>
  <r>
    <n v="701"/>
    <s v="Mcclain LLC"/>
    <s v="Open-source multi-tasking methodology"/>
    <n v="52000"/>
    <x v="683"/>
    <x v="1"/>
    <n v="820"/>
    <x v="1"/>
    <s v="USD"/>
    <n v="1301202000"/>
    <n v="1301806800"/>
    <b v="1"/>
    <b v="0"/>
    <s v="theater/plays"/>
    <n v="1.7502692307692307"/>
    <n v="45917"/>
    <x v="3"/>
    <x v="3"/>
  </r>
  <r>
    <n v="702"/>
    <s v="Sims-Gross"/>
    <s v="Object-based attitude-oriented analyzer"/>
    <n v="8700"/>
    <x v="684"/>
    <x v="0"/>
    <n v="83"/>
    <x v="1"/>
    <s v="USD"/>
    <n v="1374469200"/>
    <n v="1374901200"/>
    <b v="0"/>
    <b v="0"/>
    <s v="technology/wearables"/>
    <n v="0.54137931034482756"/>
    <n v="2396.5"/>
    <x v="2"/>
    <x v="8"/>
  </r>
  <r>
    <n v="703"/>
    <s v="Perez Group"/>
    <s v="Cross-platform tertiary hub"/>
    <n v="63400"/>
    <x v="685"/>
    <x v="1"/>
    <n v="2038"/>
    <x v="1"/>
    <s v="USD"/>
    <n v="1334984400"/>
    <n v="1336453200"/>
    <b v="1"/>
    <b v="1"/>
    <s v="publishing/translations"/>
    <n v="3.1187381703470032"/>
    <n v="99883"/>
    <x v="5"/>
    <x v="18"/>
  </r>
  <r>
    <n v="704"/>
    <s v="Haynes-Williams"/>
    <s v="Seamless clear-thinking artificial intelligence"/>
    <n v="8700"/>
    <x v="686"/>
    <x v="1"/>
    <n v="116"/>
    <x v="1"/>
    <s v="USD"/>
    <n v="1467608400"/>
    <n v="1468904400"/>
    <b v="0"/>
    <b v="0"/>
    <s v="film &amp; video/animation"/>
    <n v="1.2278160919540231"/>
    <n v="5399"/>
    <x v="4"/>
    <x v="10"/>
  </r>
  <r>
    <n v="705"/>
    <s v="Ford LLC"/>
    <s v="Centralized tangible success"/>
    <n v="169700"/>
    <x v="687"/>
    <x v="0"/>
    <n v="2025"/>
    <x v="4"/>
    <s v="GBP"/>
    <n v="1386741600"/>
    <n v="1387087200"/>
    <b v="0"/>
    <b v="0"/>
    <s v="publishing/nonfiction"/>
    <n v="0.99026517383618151"/>
    <n v="85036.5"/>
    <x v="5"/>
    <x v="9"/>
  </r>
  <r>
    <n v="706"/>
    <s v="Moreno Ltd"/>
    <s v="Customer-focused multimedia methodology"/>
    <n v="108400"/>
    <x v="688"/>
    <x v="1"/>
    <n v="1345"/>
    <x v="2"/>
    <s v="AUD"/>
    <n v="1546754400"/>
    <n v="1547445600"/>
    <b v="0"/>
    <b v="1"/>
    <s v="technology/web"/>
    <n v="1.278468634686347"/>
    <n v="69965.5"/>
    <x v="2"/>
    <x v="2"/>
  </r>
  <r>
    <n v="707"/>
    <s v="Moore, Cook and Wright"/>
    <s v="Visionary maximized Local Area Network"/>
    <n v="7300"/>
    <x v="689"/>
    <x v="1"/>
    <n v="168"/>
    <x v="1"/>
    <s v="USD"/>
    <n v="1544248800"/>
    <n v="1547359200"/>
    <b v="0"/>
    <b v="0"/>
    <s v="film &amp; video/drama"/>
    <n v="1.5861643835616439"/>
    <n v="5873.5"/>
    <x v="4"/>
    <x v="6"/>
  </r>
  <r>
    <n v="708"/>
    <s v="Ortega LLC"/>
    <s v="Secured bifurcated intranet"/>
    <n v="1700"/>
    <x v="690"/>
    <x v="1"/>
    <n v="137"/>
    <x v="5"/>
    <s v="CHF"/>
    <n v="1495429200"/>
    <n v="1496293200"/>
    <b v="0"/>
    <b v="0"/>
    <s v="theater/plays"/>
    <n v="7.0705882352941174"/>
    <n v="6078.5"/>
    <x v="3"/>
    <x v="3"/>
  </r>
  <r>
    <n v="709"/>
    <s v="Silva, Walker and Martin"/>
    <s v="Grass-roots 4thgeneration product"/>
    <n v="9800"/>
    <x v="691"/>
    <x v="1"/>
    <n v="186"/>
    <x v="6"/>
    <s v="EUR"/>
    <n v="1334811600"/>
    <n v="1335416400"/>
    <b v="0"/>
    <b v="0"/>
    <s v="theater/plays"/>
    <n v="1.4238775510204082"/>
    <n v="7070"/>
    <x v="3"/>
    <x v="3"/>
  </r>
  <r>
    <n v="710"/>
    <s v="Huynh, Gallegos and Mills"/>
    <s v="Reduced next generation info-mediaries"/>
    <n v="4300"/>
    <x v="692"/>
    <x v="1"/>
    <n v="125"/>
    <x v="1"/>
    <s v="USD"/>
    <n v="1531544400"/>
    <n v="1532149200"/>
    <b v="0"/>
    <b v="1"/>
    <s v="theater/plays"/>
    <n v="1.4786046511627906"/>
    <n v="3241.5"/>
    <x v="3"/>
    <x v="3"/>
  </r>
  <r>
    <n v="711"/>
    <s v="Anderson LLC"/>
    <s v="Customizable full-range artificial intelligence"/>
    <n v="6200"/>
    <x v="693"/>
    <x v="0"/>
    <n v="14"/>
    <x v="6"/>
    <s v="EUR"/>
    <n v="1453615200"/>
    <n v="1453788000"/>
    <b v="1"/>
    <b v="1"/>
    <s v="theater/plays"/>
    <n v="0.20322580645161289"/>
    <n v="637"/>
    <x v="3"/>
    <x v="3"/>
  </r>
  <r>
    <n v="712"/>
    <s v="Garza-Bryant"/>
    <s v="Programmable leadingedge contingency"/>
    <n v="800"/>
    <x v="694"/>
    <x v="1"/>
    <n v="202"/>
    <x v="1"/>
    <s v="USD"/>
    <n v="1467954000"/>
    <n v="1471496400"/>
    <b v="0"/>
    <b v="0"/>
    <s v="theater/plays"/>
    <n v="18.40625"/>
    <n v="7463.5"/>
    <x v="3"/>
    <x v="3"/>
  </r>
  <r>
    <n v="713"/>
    <s v="Mays LLC"/>
    <s v="Multi-layered global groupware"/>
    <n v="6900"/>
    <x v="695"/>
    <x v="1"/>
    <n v="103"/>
    <x v="1"/>
    <s v="USD"/>
    <n v="1471842000"/>
    <n v="1472878800"/>
    <b v="0"/>
    <b v="0"/>
    <s v="publishing/radio &amp; podcasts"/>
    <n v="1.6194202898550725"/>
    <n v="5638.5"/>
    <x v="5"/>
    <x v="15"/>
  </r>
  <r>
    <n v="714"/>
    <s v="Evans-Jones"/>
    <s v="Switchable methodical superstructure"/>
    <n v="38500"/>
    <x v="696"/>
    <x v="1"/>
    <n v="1785"/>
    <x v="1"/>
    <s v="USD"/>
    <n v="1408424400"/>
    <n v="1408510800"/>
    <b v="0"/>
    <b v="0"/>
    <s v="music/rock"/>
    <n v="4.7282077922077921"/>
    <n v="91910.5"/>
    <x v="1"/>
    <x v="1"/>
  </r>
  <r>
    <n v="715"/>
    <s v="Fischer, Torres and Walker"/>
    <s v="Expanded even-keeled portal"/>
    <n v="118000"/>
    <x v="697"/>
    <x v="0"/>
    <n v="656"/>
    <x v="1"/>
    <s v="USD"/>
    <n v="1281157200"/>
    <n v="1281589200"/>
    <b v="0"/>
    <b v="0"/>
    <s v="games/mobile games"/>
    <n v="0.24466101694915254"/>
    <n v="14763"/>
    <x v="6"/>
    <x v="20"/>
  </r>
  <r>
    <n v="716"/>
    <s v="Tapia, Kramer and Hicks"/>
    <s v="Advanced modular moderator"/>
    <n v="2000"/>
    <x v="698"/>
    <x v="1"/>
    <n v="157"/>
    <x v="1"/>
    <s v="USD"/>
    <n v="1373432400"/>
    <n v="1375851600"/>
    <b v="0"/>
    <b v="1"/>
    <s v="theater/plays"/>
    <n v="5.1764999999999999"/>
    <n v="5255"/>
    <x v="3"/>
    <x v="3"/>
  </r>
  <r>
    <n v="717"/>
    <s v="Barnes, Wilcox and Riley"/>
    <s v="Reverse-engineered well-modulated ability"/>
    <n v="5600"/>
    <x v="699"/>
    <x v="1"/>
    <n v="555"/>
    <x v="1"/>
    <s v="USD"/>
    <n v="1313989200"/>
    <n v="1315803600"/>
    <b v="0"/>
    <b v="0"/>
    <s v="film &amp; video/documentary"/>
    <n v="2.4764285714285714"/>
    <n v="7211.5"/>
    <x v="4"/>
    <x v="4"/>
  </r>
  <r>
    <n v="718"/>
    <s v="Reyes PLC"/>
    <s v="Expanded optimal pricing structure"/>
    <n v="8300"/>
    <x v="700"/>
    <x v="1"/>
    <n v="297"/>
    <x v="1"/>
    <s v="USD"/>
    <n v="1371445200"/>
    <n v="1373691600"/>
    <b v="0"/>
    <b v="0"/>
    <s v="technology/wearables"/>
    <n v="1.0020481927710843"/>
    <n v="4307"/>
    <x v="2"/>
    <x v="8"/>
  </r>
  <r>
    <n v="719"/>
    <s v="Pace, Simpson and Watkins"/>
    <s v="Down-sized uniform ability"/>
    <n v="6900"/>
    <x v="701"/>
    <x v="1"/>
    <n v="123"/>
    <x v="1"/>
    <s v="USD"/>
    <n v="1338267600"/>
    <n v="1339218000"/>
    <b v="0"/>
    <b v="0"/>
    <s v="publishing/fiction"/>
    <n v="1.53"/>
    <n v="5340"/>
    <x v="5"/>
    <x v="13"/>
  </r>
  <r>
    <n v="720"/>
    <s v="Valenzuela, Davidson and Castro"/>
    <s v="Multi-layered upward-trending conglomeration"/>
    <n v="8700"/>
    <x v="702"/>
    <x v="3"/>
    <n v="38"/>
    <x v="3"/>
    <s v="DKK"/>
    <n v="1519192800"/>
    <n v="1520402400"/>
    <b v="0"/>
    <b v="1"/>
    <s v="theater/plays"/>
    <n v="0.37091954022988505"/>
    <n v="1632.5"/>
    <x v="3"/>
    <x v="3"/>
  </r>
  <r>
    <n v="721"/>
    <s v="Dominguez-Owens"/>
    <s v="Open-architected systematic intranet"/>
    <n v="123600"/>
    <x v="703"/>
    <x v="3"/>
    <n v="60"/>
    <x v="1"/>
    <s v="USD"/>
    <n v="1522818000"/>
    <n v="1523336400"/>
    <b v="0"/>
    <b v="0"/>
    <s v="music/rock"/>
    <n v="4.3923948220064728E-2"/>
    <n v="2744.5"/>
    <x v="1"/>
    <x v="1"/>
  </r>
  <r>
    <n v="722"/>
    <s v="Thomas-Simmons"/>
    <s v="Proactive 24hour frame"/>
    <n v="48500"/>
    <x v="704"/>
    <x v="1"/>
    <n v="3036"/>
    <x v="1"/>
    <s v="USD"/>
    <n v="1509948000"/>
    <n v="1512280800"/>
    <b v="0"/>
    <b v="0"/>
    <s v="film &amp; video/documentary"/>
    <n v="1.5650721649484536"/>
    <n v="39471"/>
    <x v="4"/>
    <x v="4"/>
  </r>
  <r>
    <n v="723"/>
    <s v="Beck-Knight"/>
    <s v="Exclusive fresh-thinking model"/>
    <n v="4900"/>
    <x v="705"/>
    <x v="1"/>
    <n v="144"/>
    <x v="2"/>
    <s v="AUD"/>
    <n v="1456898400"/>
    <n v="1458709200"/>
    <b v="0"/>
    <b v="0"/>
    <s v="theater/plays"/>
    <n v="2.704081632653061"/>
    <n v="6697"/>
    <x v="3"/>
    <x v="3"/>
  </r>
  <r>
    <n v="724"/>
    <s v="Mccoy Ltd"/>
    <s v="Business-focused encompassing intranet"/>
    <n v="8400"/>
    <x v="706"/>
    <x v="1"/>
    <n v="121"/>
    <x v="4"/>
    <s v="GBP"/>
    <n v="1413954000"/>
    <n v="1414126800"/>
    <b v="0"/>
    <b v="1"/>
    <s v="theater/plays"/>
    <n v="1.3405952380952382"/>
    <n v="5691"/>
    <x v="3"/>
    <x v="3"/>
  </r>
  <r>
    <n v="725"/>
    <s v="Dawson-Tyler"/>
    <s v="Optional 6thgeneration access"/>
    <n v="193200"/>
    <x v="707"/>
    <x v="0"/>
    <n v="1596"/>
    <x v="1"/>
    <s v="USD"/>
    <n v="1416031200"/>
    <n v="1416204000"/>
    <b v="0"/>
    <b v="0"/>
    <s v="games/mobile games"/>
    <n v="0.50398033126293995"/>
    <n v="49482.5"/>
    <x v="6"/>
    <x v="20"/>
  </r>
  <r>
    <n v="726"/>
    <s v="Johns-Thomas"/>
    <s v="Realigned web-enabled functionalities"/>
    <n v="54300"/>
    <x v="708"/>
    <x v="3"/>
    <n v="524"/>
    <x v="1"/>
    <s v="USD"/>
    <n v="1287982800"/>
    <n v="1288501200"/>
    <b v="0"/>
    <b v="1"/>
    <s v="theater/plays"/>
    <n v="0.88815837937384901"/>
    <n v="24375.5"/>
    <x v="3"/>
    <x v="3"/>
  </r>
  <r>
    <n v="727"/>
    <s v="Quinn, Cruz and Schmidt"/>
    <s v="Enterprise-wide multimedia software"/>
    <n v="8900"/>
    <x v="709"/>
    <x v="1"/>
    <n v="181"/>
    <x v="1"/>
    <s v="USD"/>
    <n v="1547964000"/>
    <n v="1552971600"/>
    <b v="0"/>
    <b v="0"/>
    <s v="technology/web"/>
    <n v="1.65"/>
    <n v="7433"/>
    <x v="2"/>
    <x v="2"/>
  </r>
  <r>
    <n v="728"/>
    <s v="Stewart Inc"/>
    <s v="Versatile mission-critical knowledgebase"/>
    <n v="4200"/>
    <x v="710"/>
    <x v="0"/>
    <n v="10"/>
    <x v="1"/>
    <s v="USD"/>
    <n v="1464152400"/>
    <n v="1465102800"/>
    <b v="0"/>
    <b v="0"/>
    <s v="theater/plays"/>
    <n v="0.17499999999999999"/>
    <n v="372.5"/>
    <x v="3"/>
    <x v="3"/>
  </r>
  <r>
    <n v="729"/>
    <s v="Moore Group"/>
    <s v="Multi-lateral object-oriented open system"/>
    <n v="5600"/>
    <x v="711"/>
    <x v="1"/>
    <n v="122"/>
    <x v="1"/>
    <s v="USD"/>
    <n v="1359957600"/>
    <n v="1360130400"/>
    <b v="0"/>
    <b v="0"/>
    <s v="film &amp; video/drama"/>
    <n v="1.8566071428571429"/>
    <n v="5259.5"/>
    <x v="4"/>
    <x v="6"/>
  </r>
  <r>
    <n v="730"/>
    <s v="Carson PLC"/>
    <s v="Visionary system-worthy attitude"/>
    <n v="28800"/>
    <x v="712"/>
    <x v="1"/>
    <n v="1071"/>
    <x v="0"/>
    <s v="CAD"/>
    <n v="1432357200"/>
    <n v="1432875600"/>
    <b v="0"/>
    <b v="0"/>
    <s v="technology/wearables"/>
    <n v="4.1266319444444441"/>
    <n v="59959"/>
    <x v="2"/>
    <x v="8"/>
  </r>
  <r>
    <n v="731"/>
    <s v="Cruz, Hall and Mason"/>
    <s v="Synergized content-based hierarchy"/>
    <n v="8000"/>
    <x v="713"/>
    <x v="3"/>
    <n v="219"/>
    <x v="1"/>
    <s v="USD"/>
    <n v="1500786000"/>
    <n v="1500872400"/>
    <b v="0"/>
    <b v="0"/>
    <s v="technology/web"/>
    <n v="0.90249999999999997"/>
    <n v="3719.5"/>
    <x v="2"/>
    <x v="2"/>
  </r>
  <r>
    <n v="732"/>
    <s v="Glass, Baker and Jones"/>
    <s v="Business-focused 24hour access"/>
    <n v="117000"/>
    <x v="714"/>
    <x v="0"/>
    <n v="1121"/>
    <x v="1"/>
    <s v="USD"/>
    <n v="1490158800"/>
    <n v="1492146000"/>
    <b v="0"/>
    <b v="1"/>
    <s v="music/rock"/>
    <n v="0.91984615384615387"/>
    <n v="54371.5"/>
    <x v="1"/>
    <x v="1"/>
  </r>
  <r>
    <n v="733"/>
    <s v="Marquez-Kerr"/>
    <s v="Automated hybrid orchestration"/>
    <n v="15800"/>
    <x v="715"/>
    <x v="1"/>
    <n v="980"/>
    <x v="1"/>
    <s v="USD"/>
    <n v="1406178000"/>
    <n v="1407301200"/>
    <b v="0"/>
    <b v="0"/>
    <s v="music/metal"/>
    <n v="5.2700632911392402"/>
    <n v="42123.5"/>
    <x v="1"/>
    <x v="16"/>
  </r>
  <r>
    <n v="734"/>
    <s v="Stone PLC"/>
    <s v="Exclusive 5thgeneration leverage"/>
    <n v="4200"/>
    <x v="716"/>
    <x v="1"/>
    <n v="536"/>
    <x v="1"/>
    <s v="USD"/>
    <n v="1485583200"/>
    <n v="1486620000"/>
    <b v="0"/>
    <b v="1"/>
    <s v="theater/plays"/>
    <n v="3.1914285714285713"/>
    <n v="6970"/>
    <x v="3"/>
    <x v="3"/>
  </r>
  <r>
    <n v="735"/>
    <s v="Caldwell PLC"/>
    <s v="Grass-roots zero administration alliance"/>
    <n v="37100"/>
    <x v="717"/>
    <x v="1"/>
    <n v="1991"/>
    <x v="1"/>
    <s v="USD"/>
    <n v="1459314000"/>
    <n v="1459918800"/>
    <b v="0"/>
    <b v="0"/>
    <s v="photography/photography books"/>
    <n v="3.5418867924528303"/>
    <n v="66697.5"/>
    <x v="7"/>
    <x v="14"/>
  </r>
  <r>
    <n v="736"/>
    <s v="Silva-Hawkins"/>
    <s v="Proactive heuristic orchestration"/>
    <n v="7700"/>
    <x v="718"/>
    <x v="3"/>
    <n v="29"/>
    <x v="1"/>
    <s v="USD"/>
    <n v="1424412000"/>
    <n v="1424757600"/>
    <b v="0"/>
    <b v="0"/>
    <s v="publishing/nonfiction"/>
    <n v="0.32896103896103895"/>
    <n v="1281"/>
    <x v="5"/>
    <x v="9"/>
  </r>
  <r>
    <n v="737"/>
    <s v="Gardner Inc"/>
    <s v="Function-based systematic Graphical User Interface"/>
    <n v="3700"/>
    <x v="719"/>
    <x v="1"/>
    <n v="180"/>
    <x v="1"/>
    <s v="USD"/>
    <n v="1478844000"/>
    <n v="1479880800"/>
    <b v="0"/>
    <b v="0"/>
    <s v="music/indie rock"/>
    <n v="1.358918918918919"/>
    <n v="2604"/>
    <x v="1"/>
    <x v="7"/>
  </r>
  <r>
    <n v="738"/>
    <s v="Garcia Group"/>
    <s v="Extended zero administration software"/>
    <n v="74700"/>
    <x v="720"/>
    <x v="0"/>
    <n v="15"/>
    <x v="1"/>
    <s v="USD"/>
    <n v="1416117600"/>
    <n v="1418018400"/>
    <b v="0"/>
    <b v="1"/>
    <s v="theater/plays"/>
    <n v="2.0843373493975904E-2"/>
    <n v="786"/>
    <x v="3"/>
    <x v="3"/>
  </r>
  <r>
    <n v="739"/>
    <s v="Meyer-Avila"/>
    <s v="Multi-tiered discrete support"/>
    <n v="10000"/>
    <x v="721"/>
    <x v="0"/>
    <n v="191"/>
    <x v="1"/>
    <s v="USD"/>
    <n v="1340946000"/>
    <n v="1341032400"/>
    <b v="0"/>
    <b v="0"/>
    <s v="music/indie rock"/>
    <n v="0.61"/>
    <n v="3145.5"/>
    <x v="1"/>
    <x v="7"/>
  </r>
  <r>
    <n v="740"/>
    <s v="Nelson, Smith and Graham"/>
    <s v="Phased system-worthy conglomeration"/>
    <n v="5300"/>
    <x v="722"/>
    <x v="0"/>
    <n v="16"/>
    <x v="1"/>
    <s v="USD"/>
    <n v="1486101600"/>
    <n v="1486360800"/>
    <b v="0"/>
    <b v="0"/>
    <s v="theater/plays"/>
    <n v="0.30037735849056602"/>
    <n v="804"/>
    <x v="3"/>
    <x v="3"/>
  </r>
  <r>
    <n v="741"/>
    <s v="Garcia Ltd"/>
    <s v="Balanced mobile alliance"/>
    <n v="1200"/>
    <x v="723"/>
    <x v="1"/>
    <n v="130"/>
    <x v="1"/>
    <s v="USD"/>
    <n v="1274590800"/>
    <n v="1274677200"/>
    <b v="0"/>
    <b v="0"/>
    <s v="theater/plays"/>
    <n v="11.791666666666666"/>
    <n v="7140"/>
    <x v="3"/>
    <x v="3"/>
  </r>
  <r>
    <n v="742"/>
    <s v="West-Stevens"/>
    <s v="Reactive solution-oriented groupware"/>
    <n v="1200"/>
    <x v="724"/>
    <x v="1"/>
    <n v="122"/>
    <x v="1"/>
    <s v="USD"/>
    <n v="1263880800"/>
    <n v="1267509600"/>
    <b v="0"/>
    <b v="0"/>
    <s v="music/electric music"/>
    <n v="11.260833333333334"/>
    <n v="6817.5"/>
    <x v="1"/>
    <x v="5"/>
  </r>
  <r>
    <n v="743"/>
    <s v="Clark-Conrad"/>
    <s v="Exclusive bandwidth-monitored orchestration"/>
    <n v="3900"/>
    <x v="725"/>
    <x v="0"/>
    <n v="17"/>
    <x v="1"/>
    <s v="USD"/>
    <n v="1445403600"/>
    <n v="1445922000"/>
    <b v="0"/>
    <b v="1"/>
    <s v="theater/plays"/>
    <n v="0.12923076923076923"/>
    <n v="260.5"/>
    <x v="3"/>
    <x v="3"/>
  </r>
  <r>
    <n v="744"/>
    <s v="Fitzgerald Group"/>
    <s v="Intuitive exuding initiative"/>
    <n v="2000"/>
    <x v="726"/>
    <x v="1"/>
    <n v="140"/>
    <x v="1"/>
    <s v="USD"/>
    <n v="1533877200"/>
    <n v="1534050000"/>
    <b v="0"/>
    <b v="1"/>
    <s v="theater/plays"/>
    <n v="7.12"/>
    <n v="7190"/>
    <x v="3"/>
    <x v="3"/>
  </r>
  <r>
    <n v="745"/>
    <s v="Hill, Mccann and Moore"/>
    <s v="Streamlined needs-based knowledge user"/>
    <n v="6900"/>
    <x v="727"/>
    <x v="0"/>
    <n v="34"/>
    <x v="1"/>
    <s v="USD"/>
    <n v="1275195600"/>
    <n v="1277528400"/>
    <b v="0"/>
    <b v="0"/>
    <s v="technology/wearables"/>
    <n v="0.30304347826086958"/>
    <n v="1062.5"/>
    <x v="2"/>
    <x v="8"/>
  </r>
  <r>
    <n v="746"/>
    <s v="Edwards LLC"/>
    <s v="Automated system-worthy structure"/>
    <n v="55800"/>
    <x v="728"/>
    <x v="1"/>
    <n v="3388"/>
    <x v="1"/>
    <s v="USD"/>
    <n v="1318136400"/>
    <n v="1318568400"/>
    <b v="0"/>
    <b v="0"/>
    <s v="technology/web"/>
    <n v="2.1250896057347672"/>
    <n v="60984"/>
    <x v="2"/>
    <x v="2"/>
  </r>
  <r>
    <n v="747"/>
    <s v="Greer and Sons"/>
    <s v="Secured clear-thinking intranet"/>
    <n v="4900"/>
    <x v="729"/>
    <x v="1"/>
    <n v="280"/>
    <x v="1"/>
    <s v="USD"/>
    <n v="1283403600"/>
    <n v="1284354000"/>
    <b v="0"/>
    <b v="0"/>
    <s v="theater/plays"/>
    <n v="2.2885714285714287"/>
    <n v="5747"/>
    <x v="3"/>
    <x v="3"/>
  </r>
  <r>
    <n v="748"/>
    <s v="Martinez PLC"/>
    <s v="Cloned actuating architecture"/>
    <n v="194900"/>
    <x v="730"/>
    <x v="3"/>
    <n v="614"/>
    <x v="1"/>
    <s v="USD"/>
    <n v="1267423200"/>
    <n v="1269579600"/>
    <b v="0"/>
    <b v="1"/>
    <s v="film &amp; video/animation"/>
    <n v="0.34959979476654696"/>
    <n v="34375.5"/>
    <x v="4"/>
    <x v="10"/>
  </r>
  <r>
    <n v="749"/>
    <s v="Hunter-Logan"/>
    <s v="Down-sized needs-based task-force"/>
    <n v="8600"/>
    <x v="731"/>
    <x v="1"/>
    <n v="366"/>
    <x v="6"/>
    <s v="EUR"/>
    <n v="1412744400"/>
    <n v="1413781200"/>
    <b v="0"/>
    <b v="1"/>
    <s v="technology/wearables"/>
    <n v="1.5729069767441861"/>
    <n v="6946.5"/>
    <x v="2"/>
    <x v="8"/>
  </r>
  <r>
    <n v="750"/>
    <s v="Ramos and Sons"/>
    <s v="Extended responsive Internet solution"/>
    <n v="100"/>
    <x v="99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x v="732"/>
    <x v="1"/>
    <n v="270"/>
    <x v="1"/>
    <s v="USD"/>
    <n v="1458190800"/>
    <n v="1459486800"/>
    <b v="1"/>
    <b v="1"/>
    <s v="publishing/nonfiction"/>
    <n v="2.3230555555555554"/>
    <n v="4316.5"/>
    <x v="5"/>
    <x v="9"/>
  </r>
  <r>
    <n v="752"/>
    <s v="Lowery Group"/>
    <s v="Sharable motivating emulation"/>
    <n v="5800"/>
    <x v="733"/>
    <x v="3"/>
    <n v="114"/>
    <x v="1"/>
    <s v="USD"/>
    <n v="1280984400"/>
    <n v="1282539600"/>
    <b v="0"/>
    <b v="1"/>
    <s v="theater/plays"/>
    <n v="0.92448275862068963"/>
    <n v="2738"/>
    <x v="3"/>
    <x v="3"/>
  </r>
  <r>
    <n v="753"/>
    <s v="Guerrero-Griffin"/>
    <s v="Networked web-enabled product"/>
    <n v="4700"/>
    <x v="734"/>
    <x v="1"/>
    <n v="137"/>
    <x v="1"/>
    <s v="USD"/>
    <n v="1274590800"/>
    <n v="1275886800"/>
    <b v="0"/>
    <b v="0"/>
    <s v="photography/photography books"/>
    <n v="2.5670212765957445"/>
    <n v="6101"/>
    <x v="7"/>
    <x v="14"/>
  </r>
  <r>
    <n v="754"/>
    <s v="Perez, Reed and Lee"/>
    <s v="Advanced dedicated encoding"/>
    <n v="70400"/>
    <x v="735"/>
    <x v="1"/>
    <n v="3205"/>
    <x v="1"/>
    <s v="USD"/>
    <n v="1351400400"/>
    <n v="1355983200"/>
    <b v="0"/>
    <b v="0"/>
    <s v="theater/plays"/>
    <n v="1.6847017045454546"/>
    <n v="60904"/>
    <x v="3"/>
    <x v="3"/>
  </r>
  <r>
    <n v="755"/>
    <s v="Chen, Pollard and Clarke"/>
    <s v="Stand-alone multi-state project"/>
    <n v="4500"/>
    <x v="562"/>
    <x v="1"/>
    <n v="288"/>
    <x v="3"/>
    <s v="DKK"/>
    <n v="1514354400"/>
    <n v="1515391200"/>
    <b v="0"/>
    <b v="1"/>
    <s v="theater/plays"/>
    <n v="1.6657777777777778"/>
    <n v="3892"/>
    <x v="3"/>
    <x v="3"/>
  </r>
  <r>
    <n v="756"/>
    <s v="Serrano, Gallagher and Griffith"/>
    <s v="Customizable bi-directional monitoring"/>
    <n v="1300"/>
    <x v="736"/>
    <x v="1"/>
    <n v="148"/>
    <x v="1"/>
    <s v="USD"/>
    <n v="1421733600"/>
    <n v="1422252000"/>
    <b v="0"/>
    <b v="0"/>
    <s v="theater/plays"/>
    <n v="7.7207692307692311"/>
    <n v="5092.5"/>
    <x v="3"/>
    <x v="3"/>
  </r>
  <r>
    <n v="757"/>
    <s v="Callahan-Gilbert"/>
    <s v="Profit-focused motivating function"/>
    <n v="1400"/>
    <x v="737"/>
    <x v="1"/>
    <n v="114"/>
    <x v="1"/>
    <s v="USD"/>
    <n v="1305176400"/>
    <n v="1305522000"/>
    <b v="0"/>
    <b v="0"/>
    <s v="film &amp; video/drama"/>
    <n v="4.0685714285714285"/>
    <n v="2905"/>
    <x v="4"/>
    <x v="6"/>
  </r>
  <r>
    <n v="758"/>
    <s v="Logan-Miranda"/>
    <s v="Proactive systemic firmware"/>
    <n v="29600"/>
    <x v="738"/>
    <x v="1"/>
    <n v="1518"/>
    <x v="0"/>
    <s v="CAD"/>
    <n v="1414126800"/>
    <n v="1414904400"/>
    <b v="0"/>
    <b v="0"/>
    <s v="music/rock"/>
    <n v="5.6420608108108112"/>
    <n v="84261.5"/>
    <x v="1"/>
    <x v="1"/>
  </r>
  <r>
    <n v="759"/>
    <s v="Rodriguez PLC"/>
    <s v="Grass-roots upward-trending installation"/>
    <n v="167500"/>
    <x v="739"/>
    <x v="0"/>
    <n v="1274"/>
    <x v="1"/>
    <s v="USD"/>
    <n v="1517810400"/>
    <n v="1520402400"/>
    <b v="0"/>
    <b v="0"/>
    <s v="music/electric music"/>
    <n v="0.6842686567164179"/>
    <n v="57944.5"/>
    <x v="1"/>
    <x v="5"/>
  </r>
  <r>
    <n v="760"/>
    <s v="Smith-Kennedy"/>
    <s v="Virtual heuristic hub"/>
    <n v="48300"/>
    <x v="740"/>
    <x v="0"/>
    <n v="210"/>
    <x v="6"/>
    <s v="EUR"/>
    <n v="1564635600"/>
    <n v="1567141200"/>
    <b v="0"/>
    <b v="1"/>
    <s v="games/video games"/>
    <n v="0.34351966873706002"/>
    <n v="8401"/>
    <x v="6"/>
    <x v="11"/>
  </r>
  <r>
    <n v="761"/>
    <s v="Mitchell-Lee"/>
    <s v="Customizable leadingedge model"/>
    <n v="2200"/>
    <x v="741"/>
    <x v="1"/>
    <n v="166"/>
    <x v="1"/>
    <s v="USD"/>
    <n v="1500699600"/>
    <n v="1501131600"/>
    <b v="0"/>
    <b v="0"/>
    <s v="music/rock"/>
    <n v="6.5545454545454547"/>
    <n v="7293"/>
    <x v="1"/>
    <x v="1"/>
  </r>
  <r>
    <n v="762"/>
    <s v="Davis Ltd"/>
    <s v="Upgradable uniform service-desk"/>
    <n v="3500"/>
    <x v="742"/>
    <x v="1"/>
    <n v="100"/>
    <x v="2"/>
    <s v="AUD"/>
    <n v="1354082400"/>
    <n v="1355032800"/>
    <b v="0"/>
    <b v="0"/>
    <s v="music/jazz"/>
    <n v="1.7725714285714285"/>
    <n v="3152"/>
    <x v="1"/>
    <x v="17"/>
  </r>
  <r>
    <n v="763"/>
    <s v="Rowland PLC"/>
    <s v="Inverse client-driven product"/>
    <n v="5600"/>
    <x v="207"/>
    <x v="1"/>
    <n v="235"/>
    <x v="1"/>
    <s v="USD"/>
    <n v="1336453200"/>
    <n v="1339477200"/>
    <b v="0"/>
    <b v="1"/>
    <s v="theater/plays"/>
    <n v="1.1317857142857144"/>
    <n v="3286.5"/>
    <x v="3"/>
    <x v="3"/>
  </r>
  <r>
    <n v="764"/>
    <s v="Shaffer-Mason"/>
    <s v="Managed bandwidth-monitored system engine"/>
    <n v="1100"/>
    <x v="743"/>
    <x v="1"/>
    <n v="148"/>
    <x v="1"/>
    <s v="USD"/>
    <n v="1305262800"/>
    <n v="1305954000"/>
    <b v="0"/>
    <b v="0"/>
    <s v="music/rock"/>
    <n v="7.2818181818181822"/>
    <n v="4079"/>
    <x v="1"/>
    <x v="1"/>
  </r>
  <r>
    <n v="765"/>
    <s v="Matthews LLC"/>
    <s v="Advanced transitional help-desk"/>
    <n v="3900"/>
    <x v="744"/>
    <x v="1"/>
    <n v="198"/>
    <x v="1"/>
    <s v="USD"/>
    <n v="1492232400"/>
    <n v="1494392400"/>
    <b v="1"/>
    <b v="1"/>
    <s v="music/indie rock"/>
    <n v="2.0833333333333335"/>
    <n v="4161.5"/>
    <x v="1"/>
    <x v="7"/>
  </r>
  <r>
    <n v="766"/>
    <s v="Montgomery-Castro"/>
    <s v="De-engineered disintermediate encryption"/>
    <n v="43800"/>
    <x v="49"/>
    <x v="0"/>
    <n v="248"/>
    <x v="2"/>
    <s v="AUD"/>
    <n v="1537333200"/>
    <n v="1537419600"/>
    <b v="0"/>
    <b v="0"/>
    <s v="film &amp; video/science fiction"/>
    <n v="0.31171232876712329"/>
    <n v="6950.5"/>
    <x v="4"/>
    <x v="22"/>
  </r>
  <r>
    <n v="767"/>
    <s v="Hale, Pearson and Jenkins"/>
    <s v="Upgradable attitude-oriented project"/>
    <n v="97200"/>
    <x v="745"/>
    <x v="0"/>
    <n v="513"/>
    <x v="1"/>
    <s v="USD"/>
    <n v="1444107600"/>
    <n v="1447999200"/>
    <b v="0"/>
    <b v="0"/>
    <s v="publishing/translations"/>
    <n v="0.56967078189300413"/>
    <n v="27942.5"/>
    <x v="5"/>
    <x v="18"/>
  </r>
  <r>
    <n v="768"/>
    <s v="Ramirez-Calderon"/>
    <s v="Fundamental zero tolerance alliance"/>
    <n v="4800"/>
    <x v="746"/>
    <x v="1"/>
    <n v="150"/>
    <x v="1"/>
    <s v="USD"/>
    <n v="1386741600"/>
    <n v="1388037600"/>
    <b v="0"/>
    <b v="0"/>
    <s v="theater/plays"/>
    <n v="2.31"/>
    <n v="5619"/>
    <x v="3"/>
    <x v="3"/>
  </r>
  <r>
    <n v="769"/>
    <s v="Johnson-Morales"/>
    <s v="Devolved 24hour forecast"/>
    <n v="125600"/>
    <x v="747"/>
    <x v="0"/>
    <n v="3410"/>
    <x v="1"/>
    <s v="USD"/>
    <n v="1376542800"/>
    <n v="1378789200"/>
    <b v="0"/>
    <b v="0"/>
    <s v="games/video games"/>
    <n v="0.86867834394904464"/>
    <n v="56258"/>
    <x v="6"/>
    <x v="11"/>
  </r>
  <r>
    <n v="770"/>
    <s v="Mathis-Rodriguez"/>
    <s v="User-centric attitude-oriented intranet"/>
    <n v="4300"/>
    <x v="748"/>
    <x v="1"/>
    <n v="216"/>
    <x v="6"/>
    <s v="EUR"/>
    <n v="1397451600"/>
    <n v="1398056400"/>
    <b v="0"/>
    <b v="1"/>
    <s v="theater/plays"/>
    <n v="2.7074418604651163"/>
    <n v="5929"/>
    <x v="3"/>
    <x v="3"/>
  </r>
  <r>
    <n v="771"/>
    <s v="Smith, Mack and Williams"/>
    <s v="Self-enabling 5thgeneration paradigm"/>
    <n v="5600"/>
    <x v="749"/>
    <x v="3"/>
    <n v="26"/>
    <x v="1"/>
    <s v="USD"/>
    <n v="1548482400"/>
    <n v="1550815200"/>
    <b v="0"/>
    <b v="0"/>
    <s v="theater/plays"/>
    <n v="0.49446428571428569"/>
    <n v="1397.5"/>
    <x v="3"/>
    <x v="3"/>
  </r>
  <r>
    <n v="772"/>
    <s v="Johnson-Pace"/>
    <s v="Persistent 3rdgeneration moratorium"/>
    <n v="149600"/>
    <x v="750"/>
    <x v="1"/>
    <n v="5139"/>
    <x v="1"/>
    <s v="USD"/>
    <n v="1549692000"/>
    <n v="1550037600"/>
    <b v="0"/>
    <b v="0"/>
    <s v="music/indie rock"/>
    <n v="1.1335962566844919"/>
    <n v="87362.5"/>
    <x v="1"/>
    <x v="7"/>
  </r>
  <r>
    <n v="773"/>
    <s v="Meza, Kirby and Patel"/>
    <s v="Cross-platform empowering project"/>
    <n v="53100"/>
    <x v="751"/>
    <x v="1"/>
    <n v="2353"/>
    <x v="1"/>
    <s v="USD"/>
    <n v="1492059600"/>
    <n v="1492923600"/>
    <b v="0"/>
    <b v="0"/>
    <s v="theater/plays"/>
    <n v="1.9055555555555554"/>
    <n v="51769"/>
    <x v="3"/>
    <x v="3"/>
  </r>
  <r>
    <n v="774"/>
    <s v="Gonzalez-Snow"/>
    <s v="Polarized user-facing interface"/>
    <n v="5000"/>
    <x v="752"/>
    <x v="1"/>
    <n v="78"/>
    <x v="6"/>
    <s v="EUR"/>
    <n v="1463979600"/>
    <n v="1467522000"/>
    <b v="0"/>
    <b v="0"/>
    <s v="technology/web"/>
    <n v="1.355"/>
    <n v="3426.5"/>
    <x v="2"/>
    <x v="2"/>
  </r>
  <r>
    <n v="775"/>
    <s v="Murphy LLC"/>
    <s v="Customer-focused non-volatile framework"/>
    <n v="9400"/>
    <x v="197"/>
    <x v="0"/>
    <n v="10"/>
    <x v="1"/>
    <s v="USD"/>
    <n v="1415253600"/>
    <n v="1416117600"/>
    <b v="0"/>
    <b v="0"/>
    <s v="music/rock"/>
    <n v="0.10297872340425532"/>
    <n v="489"/>
    <x v="1"/>
    <x v="1"/>
  </r>
  <r>
    <n v="776"/>
    <s v="Taylor-Rowe"/>
    <s v="Synchronized multimedia frame"/>
    <n v="110800"/>
    <x v="753"/>
    <x v="0"/>
    <n v="2201"/>
    <x v="1"/>
    <s v="USD"/>
    <n v="1562216400"/>
    <n v="1563771600"/>
    <b v="0"/>
    <b v="0"/>
    <s v="theater/plays"/>
    <n v="0.65544223826714798"/>
    <n v="37412"/>
    <x v="3"/>
    <x v="3"/>
  </r>
  <r>
    <n v="777"/>
    <s v="Henderson Ltd"/>
    <s v="Open-architected stable algorithm"/>
    <n v="93800"/>
    <x v="754"/>
    <x v="0"/>
    <n v="676"/>
    <x v="1"/>
    <s v="USD"/>
    <n v="1316754000"/>
    <n v="1319259600"/>
    <b v="0"/>
    <b v="0"/>
    <s v="theater/plays"/>
    <n v="0.49026652452025588"/>
    <n v="23331.5"/>
    <x v="3"/>
    <x v="3"/>
  </r>
  <r>
    <n v="778"/>
    <s v="Moss-Guzman"/>
    <s v="Cross-platform optimizing website"/>
    <n v="1300"/>
    <x v="755"/>
    <x v="1"/>
    <n v="174"/>
    <x v="5"/>
    <s v="CHF"/>
    <n v="1313211600"/>
    <n v="1313643600"/>
    <b v="0"/>
    <b v="0"/>
    <s v="film &amp; video/animation"/>
    <n v="7.8792307692307695"/>
    <n v="5208.5"/>
    <x v="4"/>
    <x v="10"/>
  </r>
  <r>
    <n v="779"/>
    <s v="Webb Group"/>
    <s v="Public-key actuating projection"/>
    <n v="108700"/>
    <x v="756"/>
    <x v="0"/>
    <n v="831"/>
    <x v="1"/>
    <s v="USD"/>
    <n v="1439528400"/>
    <n v="1440306000"/>
    <b v="0"/>
    <b v="1"/>
    <s v="theater/plays"/>
    <n v="0.80306347746090156"/>
    <n v="44062"/>
    <x v="3"/>
    <x v="3"/>
  </r>
  <r>
    <n v="780"/>
    <s v="Brooks-Rodriguez"/>
    <s v="Implemented intangible instruction set"/>
    <n v="5100"/>
    <x v="757"/>
    <x v="1"/>
    <n v="164"/>
    <x v="1"/>
    <s v="USD"/>
    <n v="1469163600"/>
    <n v="1470805200"/>
    <b v="0"/>
    <b v="1"/>
    <s v="film &amp; video/drama"/>
    <n v="1.0629411764705883"/>
    <n v="2792.5"/>
    <x v="4"/>
    <x v="6"/>
  </r>
  <r>
    <n v="781"/>
    <s v="Thomas Ltd"/>
    <s v="Cross-group interactive architecture"/>
    <n v="8700"/>
    <x v="758"/>
    <x v="3"/>
    <n v="56"/>
    <x v="5"/>
    <s v="CHF"/>
    <n v="1288501200"/>
    <n v="1292911200"/>
    <b v="0"/>
    <b v="0"/>
    <s v="theater/plays"/>
    <n v="0.50735632183908042"/>
    <n v="2235"/>
    <x v="3"/>
    <x v="3"/>
  </r>
  <r>
    <n v="782"/>
    <s v="Williams and Sons"/>
    <s v="Centralized asymmetric framework"/>
    <n v="5100"/>
    <x v="759"/>
    <x v="1"/>
    <n v="161"/>
    <x v="1"/>
    <s v="USD"/>
    <n v="1298959200"/>
    <n v="1301374800"/>
    <b v="0"/>
    <b v="1"/>
    <s v="film &amp; video/animation"/>
    <n v="2.153137254901961"/>
    <n v="5571"/>
    <x v="4"/>
    <x v="10"/>
  </r>
  <r>
    <n v="783"/>
    <s v="Vega, Chan and Carney"/>
    <s v="Down-sized systematic utilization"/>
    <n v="7400"/>
    <x v="760"/>
    <x v="1"/>
    <n v="138"/>
    <x v="1"/>
    <s v="USD"/>
    <n v="1387260000"/>
    <n v="1387864800"/>
    <b v="0"/>
    <b v="0"/>
    <s v="music/rock"/>
    <n v="1.4122972972972974"/>
    <n v="5294.5"/>
    <x v="1"/>
    <x v="1"/>
  </r>
  <r>
    <n v="784"/>
    <s v="Byrd Group"/>
    <s v="Profound fault-tolerant model"/>
    <n v="88900"/>
    <x v="761"/>
    <x v="1"/>
    <n v="3308"/>
    <x v="1"/>
    <s v="USD"/>
    <n v="1457244000"/>
    <n v="1458190800"/>
    <b v="0"/>
    <b v="0"/>
    <s v="technology/web"/>
    <n v="1.1533745781777278"/>
    <n v="52921.5"/>
    <x v="2"/>
    <x v="2"/>
  </r>
  <r>
    <n v="785"/>
    <s v="Peterson, Fletcher and Sanchez"/>
    <s v="Multi-channeled bi-directional moratorium"/>
    <n v="6700"/>
    <x v="762"/>
    <x v="1"/>
    <n v="127"/>
    <x v="2"/>
    <s v="AUD"/>
    <n v="1556341200"/>
    <n v="1559278800"/>
    <b v="0"/>
    <b v="1"/>
    <s v="film &amp; video/animation"/>
    <n v="1.9311940298507462"/>
    <n v="6533"/>
    <x v="4"/>
    <x v="10"/>
  </r>
  <r>
    <n v="786"/>
    <s v="Smith-Brown"/>
    <s v="Object-based content-based ability"/>
    <n v="1500"/>
    <x v="763"/>
    <x v="1"/>
    <n v="207"/>
    <x v="6"/>
    <s v="EUR"/>
    <n v="1522126800"/>
    <n v="1522731600"/>
    <b v="0"/>
    <b v="1"/>
    <s v="music/jazz"/>
    <n v="7.2973333333333334"/>
    <n v="5576.5"/>
    <x v="1"/>
    <x v="17"/>
  </r>
  <r>
    <n v="787"/>
    <s v="Vance-Glover"/>
    <s v="Progressive coherent secured line"/>
    <n v="61200"/>
    <x v="764"/>
    <x v="0"/>
    <n v="859"/>
    <x v="0"/>
    <s v="CAD"/>
    <n v="1305954000"/>
    <n v="1306731600"/>
    <b v="0"/>
    <b v="0"/>
    <s v="music/rock"/>
    <n v="0.99663398692810456"/>
    <n v="30926.5"/>
    <x v="1"/>
    <x v="1"/>
  </r>
  <r>
    <n v="788"/>
    <s v="Joyce PLC"/>
    <s v="Synchronized directional capability"/>
    <n v="3600"/>
    <x v="765"/>
    <x v="2"/>
    <n v="31"/>
    <x v="1"/>
    <s v="USD"/>
    <n v="1350709200"/>
    <n v="1352527200"/>
    <b v="0"/>
    <b v="0"/>
    <s v="film &amp; video/animation"/>
    <n v="0.88166666666666671"/>
    <n v="1602.5"/>
    <x v="4"/>
    <x v="10"/>
  </r>
  <r>
    <n v="789"/>
    <s v="Kennedy-Miller"/>
    <s v="Cross-platform composite migration"/>
    <n v="9000"/>
    <x v="766"/>
    <x v="0"/>
    <n v="45"/>
    <x v="1"/>
    <s v="USD"/>
    <n v="1401166800"/>
    <n v="1404363600"/>
    <b v="0"/>
    <b v="0"/>
    <s v="theater/plays"/>
    <n v="0.37233333333333335"/>
    <n v="1698"/>
    <x v="3"/>
    <x v="3"/>
  </r>
  <r>
    <n v="790"/>
    <s v="White-Obrien"/>
    <s v="Operative local pricing structure"/>
    <n v="185900"/>
    <x v="767"/>
    <x v="3"/>
    <n v="1113"/>
    <x v="1"/>
    <s v="USD"/>
    <n v="1266127200"/>
    <n v="1266645600"/>
    <b v="0"/>
    <b v="0"/>
    <s v="theater/plays"/>
    <n v="0.30540075309306081"/>
    <n v="28943.5"/>
    <x v="3"/>
    <x v="3"/>
  </r>
  <r>
    <n v="791"/>
    <s v="Stafford, Hess and Raymond"/>
    <s v="Optional web-enabled extranet"/>
    <n v="2100"/>
    <x v="768"/>
    <x v="0"/>
    <n v="6"/>
    <x v="1"/>
    <s v="USD"/>
    <n v="1481436000"/>
    <n v="1482818400"/>
    <b v="0"/>
    <b v="0"/>
    <s v="food/food trucks"/>
    <n v="0.25714285714285712"/>
    <n v="273"/>
    <x v="0"/>
    <x v="0"/>
  </r>
  <r>
    <n v="792"/>
    <s v="Jordan, Schneider and Hall"/>
    <s v="Reduced 6thgeneration intranet"/>
    <n v="2000"/>
    <x v="769"/>
    <x v="0"/>
    <n v="7"/>
    <x v="1"/>
    <s v="USD"/>
    <n v="1372222800"/>
    <n v="1374642000"/>
    <b v="0"/>
    <b v="1"/>
    <s v="theater/plays"/>
    <n v="0.34"/>
    <n v="343.5"/>
    <x v="3"/>
    <x v="3"/>
  </r>
  <r>
    <n v="793"/>
    <s v="Rodriguez, Cox and Rodriguez"/>
    <s v="Networked disintermediate leverage"/>
    <n v="1100"/>
    <x v="770"/>
    <x v="1"/>
    <n v="181"/>
    <x v="5"/>
    <s v="CHF"/>
    <n v="1372136400"/>
    <n v="1372482000"/>
    <b v="0"/>
    <b v="0"/>
    <s v="publishing/nonfiction"/>
    <n v="11.859090909090909"/>
    <n v="6613"/>
    <x v="5"/>
    <x v="9"/>
  </r>
  <r>
    <n v="794"/>
    <s v="Welch Inc"/>
    <s v="Optional optimal website"/>
    <n v="6600"/>
    <x v="771"/>
    <x v="1"/>
    <n v="110"/>
    <x v="1"/>
    <s v="USD"/>
    <n v="1513922400"/>
    <n v="1514959200"/>
    <b v="0"/>
    <b v="0"/>
    <s v="music/rock"/>
    <n v="1.2539393939393939"/>
    <n v="4193"/>
    <x v="1"/>
    <x v="1"/>
  </r>
  <r>
    <n v="795"/>
    <s v="Vasquez Inc"/>
    <s v="Stand-alone asynchronous functionalities"/>
    <n v="7100"/>
    <x v="772"/>
    <x v="0"/>
    <n v="31"/>
    <x v="1"/>
    <s v="USD"/>
    <n v="1477976400"/>
    <n v="1478235600"/>
    <b v="0"/>
    <b v="0"/>
    <s v="film &amp; video/drama"/>
    <n v="0.14394366197183098"/>
    <n v="526.5"/>
    <x v="4"/>
    <x v="6"/>
  </r>
  <r>
    <n v="796"/>
    <s v="Freeman-Ferguson"/>
    <s v="Profound full-range open system"/>
    <n v="7800"/>
    <x v="773"/>
    <x v="0"/>
    <n v="78"/>
    <x v="1"/>
    <s v="USD"/>
    <n v="1407474000"/>
    <n v="1408078800"/>
    <b v="0"/>
    <b v="1"/>
    <s v="games/mobile games"/>
    <n v="0.54807692307692313"/>
    <n v="2176.5"/>
    <x v="6"/>
    <x v="20"/>
  </r>
  <r>
    <n v="797"/>
    <s v="Houston, Moore and Rogers"/>
    <s v="Optional tangible utilization"/>
    <n v="7600"/>
    <x v="774"/>
    <x v="1"/>
    <n v="185"/>
    <x v="1"/>
    <s v="USD"/>
    <n v="1546149600"/>
    <n v="1548136800"/>
    <b v="0"/>
    <b v="0"/>
    <s v="technology/web"/>
    <n v="1.0963157894736841"/>
    <n v="4258.5"/>
    <x v="2"/>
    <x v="2"/>
  </r>
  <r>
    <n v="798"/>
    <s v="Small-Fuentes"/>
    <s v="Seamless maximized product"/>
    <n v="3400"/>
    <x v="775"/>
    <x v="1"/>
    <n v="121"/>
    <x v="1"/>
    <s v="USD"/>
    <n v="1338440400"/>
    <n v="1340859600"/>
    <b v="0"/>
    <b v="1"/>
    <s v="theater/plays"/>
    <n v="1.8847058823529412"/>
    <n v="3264.5"/>
    <x v="3"/>
    <x v="3"/>
  </r>
  <r>
    <n v="799"/>
    <s v="Reid-Day"/>
    <s v="Devolved tertiary time-frame"/>
    <n v="84500"/>
    <x v="776"/>
    <x v="0"/>
    <n v="1225"/>
    <x v="4"/>
    <s v="GBP"/>
    <n v="1454133600"/>
    <n v="1454479200"/>
    <b v="0"/>
    <b v="0"/>
    <s v="theater/plays"/>
    <n v="0.87008284023668636"/>
    <n v="37373.5"/>
    <x v="3"/>
    <x v="3"/>
  </r>
  <r>
    <n v="800"/>
    <s v="Wallace LLC"/>
    <s v="Centralized regional function"/>
    <n v="100"/>
    <x v="99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x v="777"/>
    <x v="1"/>
    <n v="106"/>
    <x v="1"/>
    <s v="USD"/>
    <n v="1577772000"/>
    <n v="1579672800"/>
    <b v="0"/>
    <b v="1"/>
    <s v="photography/photography books"/>
    <n v="2.0291304347826089"/>
    <n v="2386.5"/>
    <x v="7"/>
    <x v="14"/>
  </r>
  <r>
    <n v="802"/>
    <s v="Rodriguez, Anderson and Porter"/>
    <s v="Reverse-engineered zero-defect infrastructure"/>
    <n v="6200"/>
    <x v="778"/>
    <x v="1"/>
    <n v="142"/>
    <x v="1"/>
    <s v="USD"/>
    <n v="1562216400"/>
    <n v="1562389200"/>
    <b v="0"/>
    <b v="0"/>
    <s v="photography/photography books"/>
    <n v="1.9703225806451612"/>
    <n v="6179"/>
    <x v="7"/>
    <x v="14"/>
  </r>
  <r>
    <n v="803"/>
    <s v="Perez, Brown and Meyers"/>
    <s v="Stand-alone background customer loyalty"/>
    <n v="6100"/>
    <x v="106"/>
    <x v="1"/>
    <n v="233"/>
    <x v="1"/>
    <s v="USD"/>
    <n v="1548568800"/>
    <n v="1551506400"/>
    <b v="0"/>
    <b v="0"/>
    <s v="theater/plays"/>
    <n v="1.07"/>
    <n v="3380"/>
    <x v="3"/>
    <x v="3"/>
  </r>
  <r>
    <n v="804"/>
    <s v="English-Mccullough"/>
    <s v="Business-focused discrete software"/>
    <n v="2600"/>
    <x v="779"/>
    <x v="1"/>
    <n v="218"/>
    <x v="1"/>
    <s v="USD"/>
    <n v="1514872800"/>
    <n v="1516600800"/>
    <b v="0"/>
    <b v="0"/>
    <s v="music/rock"/>
    <n v="2.6873076923076922"/>
    <n v="3602.5"/>
    <x v="1"/>
    <x v="1"/>
  </r>
  <r>
    <n v="805"/>
    <s v="Smith-Nguyen"/>
    <s v="Advanced intermediate Graphic Interface"/>
    <n v="9700"/>
    <x v="780"/>
    <x v="0"/>
    <n v="67"/>
    <x v="2"/>
    <s v="AUD"/>
    <n v="1416031200"/>
    <n v="1420437600"/>
    <b v="0"/>
    <b v="0"/>
    <s v="film &amp; video/documentary"/>
    <n v="0.50845360824742269"/>
    <n v="2499.5"/>
    <x v="4"/>
    <x v="4"/>
  </r>
  <r>
    <n v="806"/>
    <s v="Harmon-Madden"/>
    <s v="Adaptive holistic hub"/>
    <n v="700"/>
    <x v="781"/>
    <x v="1"/>
    <n v="76"/>
    <x v="1"/>
    <s v="USD"/>
    <n v="1330927200"/>
    <n v="1332997200"/>
    <b v="0"/>
    <b v="1"/>
    <s v="film &amp; video/drama"/>
    <n v="11.802857142857142"/>
    <n v="4169"/>
    <x v="4"/>
    <x v="6"/>
  </r>
  <r>
    <n v="807"/>
    <s v="Walker-Taylor"/>
    <s v="Automated uniform concept"/>
    <n v="700"/>
    <x v="782"/>
    <x v="1"/>
    <n v="43"/>
    <x v="1"/>
    <s v="USD"/>
    <n v="1571115600"/>
    <n v="1574920800"/>
    <b v="0"/>
    <b v="1"/>
    <s v="theater/plays"/>
    <n v="2.64"/>
    <n v="945.5"/>
    <x v="3"/>
    <x v="3"/>
  </r>
  <r>
    <n v="808"/>
    <s v="Harris, Medina and Mitchell"/>
    <s v="Enhanced regional flexibility"/>
    <n v="5200"/>
    <x v="783"/>
    <x v="0"/>
    <n v="19"/>
    <x v="1"/>
    <s v="USD"/>
    <n v="1463461200"/>
    <n v="1464930000"/>
    <b v="0"/>
    <b v="0"/>
    <s v="food/food trucks"/>
    <n v="0.30442307692307691"/>
    <n v="801"/>
    <x v="0"/>
    <x v="0"/>
  </r>
  <r>
    <n v="809"/>
    <s v="Williams and Sons"/>
    <s v="Public-key bottom-line algorithm"/>
    <n v="140800"/>
    <x v="784"/>
    <x v="0"/>
    <n v="2108"/>
    <x v="5"/>
    <s v="CHF"/>
    <n v="1344920400"/>
    <n v="1345006800"/>
    <b v="0"/>
    <b v="0"/>
    <s v="film &amp; video/documentary"/>
    <n v="0.62880681818181816"/>
    <n v="45322"/>
    <x v="4"/>
    <x v="4"/>
  </r>
  <r>
    <n v="810"/>
    <s v="Ball-Fisher"/>
    <s v="Multi-layered intangible instruction set"/>
    <n v="6400"/>
    <x v="785"/>
    <x v="1"/>
    <n v="221"/>
    <x v="1"/>
    <s v="USD"/>
    <n v="1511848800"/>
    <n v="1512712800"/>
    <b v="0"/>
    <b v="1"/>
    <s v="theater/plays"/>
    <n v="1.9312499999999999"/>
    <n v="6290.5"/>
    <x v="3"/>
    <x v="3"/>
  </r>
  <r>
    <n v="811"/>
    <s v="Page, Holt and Mack"/>
    <s v="Fundamental methodical emulation"/>
    <n v="92500"/>
    <x v="786"/>
    <x v="0"/>
    <n v="679"/>
    <x v="1"/>
    <s v="USD"/>
    <n v="1452319200"/>
    <n v="1452492000"/>
    <b v="0"/>
    <b v="1"/>
    <s v="games/video games"/>
    <n v="0.77102702702702708"/>
    <n v="35999.5"/>
    <x v="6"/>
    <x v="11"/>
  </r>
  <r>
    <n v="812"/>
    <s v="Landry Group"/>
    <s v="Expanded value-added hardware"/>
    <n v="59700"/>
    <x v="787"/>
    <x v="1"/>
    <n v="2805"/>
    <x v="0"/>
    <s v="CAD"/>
    <n v="1523854800"/>
    <n v="1524286800"/>
    <b v="0"/>
    <b v="0"/>
    <s v="publishing/nonfiction"/>
    <n v="2.2552763819095478"/>
    <n v="68722.5"/>
    <x v="5"/>
    <x v="9"/>
  </r>
  <r>
    <n v="813"/>
    <s v="Buckley Group"/>
    <s v="Diverse high-level attitude"/>
    <n v="3200"/>
    <x v="788"/>
    <x v="1"/>
    <n v="68"/>
    <x v="1"/>
    <s v="USD"/>
    <n v="1346043600"/>
    <n v="1346907600"/>
    <b v="0"/>
    <b v="0"/>
    <s v="games/video games"/>
    <n v="2.3940625"/>
    <n v="3864.5"/>
    <x v="6"/>
    <x v="11"/>
  </r>
  <r>
    <n v="814"/>
    <s v="Vincent PLC"/>
    <s v="Visionary 24hour analyzer"/>
    <n v="3200"/>
    <x v="789"/>
    <x v="0"/>
    <n v="36"/>
    <x v="3"/>
    <s v="DKK"/>
    <n v="1464325200"/>
    <n v="1464498000"/>
    <b v="0"/>
    <b v="1"/>
    <s v="music/rock"/>
    <n v="0.921875"/>
    <n v="1493"/>
    <x v="1"/>
    <x v="1"/>
  </r>
  <r>
    <n v="815"/>
    <s v="Watson-Douglas"/>
    <s v="Centralized bandwidth-monitored leverage"/>
    <n v="9000"/>
    <x v="790"/>
    <x v="1"/>
    <n v="183"/>
    <x v="0"/>
    <s v="CAD"/>
    <n v="1511935200"/>
    <n v="1514181600"/>
    <b v="0"/>
    <b v="0"/>
    <s v="music/rock"/>
    <n v="1.3023333333333333"/>
    <n v="5952"/>
    <x v="1"/>
    <x v="1"/>
  </r>
  <r>
    <n v="816"/>
    <s v="Jones, Casey and Jones"/>
    <s v="Ergonomic mission-critical moratorium"/>
    <n v="2300"/>
    <x v="723"/>
    <x v="1"/>
    <n v="133"/>
    <x v="1"/>
    <s v="USD"/>
    <n v="1392012000"/>
    <n v="1392184800"/>
    <b v="1"/>
    <b v="1"/>
    <s v="theater/plays"/>
    <n v="6.1521739130434785"/>
    <n v="7141.5"/>
    <x v="3"/>
    <x v="3"/>
  </r>
  <r>
    <n v="817"/>
    <s v="Alvarez-Bauer"/>
    <s v="Front-line intermediate moderator"/>
    <n v="51300"/>
    <x v="791"/>
    <x v="1"/>
    <n v="2489"/>
    <x v="6"/>
    <s v="EUR"/>
    <n v="1556946000"/>
    <n v="1559365200"/>
    <b v="0"/>
    <b v="1"/>
    <s v="publishing/nonfiction"/>
    <n v="3.687953216374269"/>
    <n v="95840.5"/>
    <x v="5"/>
    <x v="9"/>
  </r>
  <r>
    <n v="818"/>
    <s v="Martinez LLC"/>
    <s v="Automated local secured line"/>
    <n v="700"/>
    <x v="792"/>
    <x v="1"/>
    <n v="69"/>
    <x v="1"/>
    <s v="USD"/>
    <n v="1548050400"/>
    <n v="1549173600"/>
    <b v="0"/>
    <b v="1"/>
    <s v="theater/plays"/>
    <n v="10.948571428571428"/>
    <n v="3866.5"/>
    <x v="3"/>
    <x v="3"/>
  </r>
  <r>
    <n v="819"/>
    <s v="Buck-Khan"/>
    <s v="Integrated bandwidth-monitored alliance"/>
    <n v="8900"/>
    <x v="793"/>
    <x v="0"/>
    <n v="47"/>
    <x v="1"/>
    <s v="USD"/>
    <n v="1353736800"/>
    <n v="1355032800"/>
    <b v="1"/>
    <b v="0"/>
    <s v="games/video games"/>
    <n v="0.50662921348314605"/>
    <n v="2278"/>
    <x v="6"/>
    <x v="11"/>
  </r>
  <r>
    <n v="820"/>
    <s v="Valdez, Williams and Meyer"/>
    <s v="Cross-group heuristic forecast"/>
    <n v="1500"/>
    <x v="794"/>
    <x v="1"/>
    <n v="279"/>
    <x v="4"/>
    <s v="GBP"/>
    <n v="1532840400"/>
    <n v="1533963600"/>
    <b v="0"/>
    <b v="1"/>
    <s v="music/rock"/>
    <n v="8.0060000000000002"/>
    <n v="6144"/>
    <x v="1"/>
    <x v="1"/>
  </r>
  <r>
    <n v="821"/>
    <s v="Alvarez-Andrews"/>
    <s v="Extended impactful secured line"/>
    <n v="4900"/>
    <x v="795"/>
    <x v="1"/>
    <n v="210"/>
    <x v="1"/>
    <s v="USD"/>
    <n v="1488261600"/>
    <n v="1489381200"/>
    <b v="0"/>
    <b v="0"/>
    <s v="film &amp; video/documentary"/>
    <n v="2.9128571428571428"/>
    <n v="7241.5"/>
    <x v="4"/>
    <x v="4"/>
  </r>
  <r>
    <n v="822"/>
    <s v="Stewart and Sons"/>
    <s v="Distributed optimizing protocol"/>
    <n v="54000"/>
    <x v="796"/>
    <x v="1"/>
    <n v="2100"/>
    <x v="1"/>
    <s v="USD"/>
    <n v="1393567200"/>
    <n v="1395032400"/>
    <b v="0"/>
    <b v="0"/>
    <s v="music/rock"/>
    <n v="3.4996666666666667"/>
    <n v="95541"/>
    <x v="1"/>
    <x v="1"/>
  </r>
  <r>
    <n v="823"/>
    <s v="Dyer Inc"/>
    <s v="Secured well-modulated system engine"/>
    <n v="4100"/>
    <x v="797"/>
    <x v="1"/>
    <n v="252"/>
    <x v="1"/>
    <s v="USD"/>
    <n v="1410325200"/>
    <n v="1412485200"/>
    <b v="1"/>
    <b v="1"/>
    <s v="music/rock"/>
    <n v="3.5707317073170732"/>
    <n v="7446"/>
    <x v="1"/>
    <x v="1"/>
  </r>
  <r>
    <n v="824"/>
    <s v="Anderson, Williams and Cox"/>
    <s v="Streamlined national benchmark"/>
    <n v="85000"/>
    <x v="798"/>
    <x v="1"/>
    <n v="1280"/>
    <x v="1"/>
    <s v="USD"/>
    <n v="1276923600"/>
    <n v="1279688400"/>
    <b v="0"/>
    <b v="1"/>
    <s v="publishing/nonfiction"/>
    <n v="1.2648941176470587"/>
    <n v="54398"/>
    <x v="5"/>
    <x v="9"/>
  </r>
  <r>
    <n v="825"/>
    <s v="Solomon PLC"/>
    <s v="Open-architected 24/7 infrastructure"/>
    <n v="3600"/>
    <x v="799"/>
    <x v="1"/>
    <n v="157"/>
    <x v="4"/>
    <s v="GBP"/>
    <n v="1500958800"/>
    <n v="1501995600"/>
    <b v="0"/>
    <b v="0"/>
    <s v="film &amp; video/shorts"/>
    <n v="3.875"/>
    <n v="7053.5"/>
    <x v="4"/>
    <x v="12"/>
  </r>
  <r>
    <n v="826"/>
    <s v="Miller-Hubbard"/>
    <s v="Digitized 6thgeneration Local Area Network"/>
    <n v="2800"/>
    <x v="800"/>
    <x v="1"/>
    <n v="194"/>
    <x v="1"/>
    <s v="USD"/>
    <n v="1292220000"/>
    <n v="1294639200"/>
    <b v="0"/>
    <b v="1"/>
    <s v="theater/plays"/>
    <n v="4.5703571428571426"/>
    <n v="6495.5"/>
    <x v="3"/>
    <x v="3"/>
  </r>
  <r>
    <n v="827"/>
    <s v="Miranda, Martinez and Lowery"/>
    <s v="Innovative actuating artificial intelligence"/>
    <n v="2300"/>
    <x v="801"/>
    <x v="1"/>
    <n v="82"/>
    <x v="2"/>
    <s v="AUD"/>
    <n v="1304398800"/>
    <n v="1305435600"/>
    <b v="0"/>
    <b v="1"/>
    <s v="film &amp; video/drama"/>
    <n v="2.6669565217391304"/>
    <n v="3108"/>
    <x v="4"/>
    <x v="6"/>
  </r>
  <r>
    <n v="828"/>
    <s v="Munoz, Cherry and Bell"/>
    <s v="Cross-platform reciprocal budgetary management"/>
    <n v="7100"/>
    <x v="802"/>
    <x v="0"/>
    <n v="70"/>
    <x v="1"/>
    <s v="USD"/>
    <n v="1535432400"/>
    <n v="1537592400"/>
    <b v="0"/>
    <b v="0"/>
    <s v="theater/plays"/>
    <n v="0.69"/>
    <n v="2484.5"/>
    <x v="3"/>
    <x v="3"/>
  </r>
  <r>
    <n v="829"/>
    <s v="Baker-Higgins"/>
    <s v="Vision-oriented scalable portal"/>
    <n v="9600"/>
    <x v="803"/>
    <x v="0"/>
    <n v="154"/>
    <x v="1"/>
    <s v="USD"/>
    <n v="1433826000"/>
    <n v="1435122000"/>
    <b v="0"/>
    <b v="0"/>
    <s v="theater/plays"/>
    <n v="0.51343749999999999"/>
    <n v="2541.5"/>
    <x v="3"/>
    <x v="3"/>
  </r>
  <r>
    <n v="830"/>
    <s v="Johnson, Turner and Carroll"/>
    <s v="Persevering zero administration knowledge user"/>
    <n v="121600"/>
    <x v="804"/>
    <x v="0"/>
    <n v="22"/>
    <x v="1"/>
    <s v="USD"/>
    <n v="1514959200"/>
    <n v="1520056800"/>
    <b v="0"/>
    <b v="0"/>
    <s v="theater/plays"/>
    <n v="1.1710526315789473E-2"/>
    <n v="723"/>
    <x v="3"/>
    <x v="3"/>
  </r>
  <r>
    <n v="831"/>
    <s v="Ward PLC"/>
    <s v="Front-line bottom-line Graphic Interface"/>
    <n v="97100"/>
    <x v="805"/>
    <x v="1"/>
    <n v="4233"/>
    <x v="1"/>
    <s v="USD"/>
    <n v="1332738000"/>
    <n v="1335675600"/>
    <b v="0"/>
    <b v="0"/>
    <s v="photography/photography books"/>
    <n v="1.089773429454171"/>
    <n v="55025"/>
    <x v="7"/>
    <x v="14"/>
  </r>
  <r>
    <n v="832"/>
    <s v="Bradley, Beck and Mayo"/>
    <s v="Synergized fault-tolerant hierarchy"/>
    <n v="43200"/>
    <x v="806"/>
    <x v="1"/>
    <n v="1297"/>
    <x v="3"/>
    <s v="DKK"/>
    <n v="1445490000"/>
    <n v="1448431200"/>
    <b v="1"/>
    <b v="0"/>
    <s v="publishing/translations"/>
    <n v="3.1517592592592591"/>
    <n v="68726.5"/>
    <x v="5"/>
    <x v="18"/>
  </r>
  <r>
    <n v="833"/>
    <s v="Levine, Martin and Hernandez"/>
    <s v="Expanded asynchronous groupware"/>
    <n v="6800"/>
    <x v="807"/>
    <x v="1"/>
    <n v="165"/>
    <x v="3"/>
    <s v="DKK"/>
    <n v="1297663200"/>
    <n v="1298613600"/>
    <b v="0"/>
    <b v="0"/>
    <s v="publishing/translations"/>
    <n v="1.5769117647058823"/>
    <n v="5444"/>
    <x v="5"/>
    <x v="18"/>
  </r>
  <r>
    <n v="834"/>
    <s v="Gallegos, Wagner and Gaines"/>
    <s v="Expanded fault-tolerant emulation"/>
    <n v="7300"/>
    <x v="808"/>
    <x v="1"/>
    <n v="119"/>
    <x v="1"/>
    <s v="USD"/>
    <n v="1371963600"/>
    <n v="1372482000"/>
    <b v="0"/>
    <b v="0"/>
    <s v="theater/plays"/>
    <n v="1.5380821917808218"/>
    <n v="5673.5"/>
    <x v="3"/>
    <x v="3"/>
  </r>
  <r>
    <n v="835"/>
    <s v="Hodges, Smith and Kelly"/>
    <s v="Future-proofed 24hour model"/>
    <n v="86200"/>
    <x v="809"/>
    <x v="0"/>
    <n v="1758"/>
    <x v="1"/>
    <s v="USD"/>
    <n v="1425103200"/>
    <n v="1425621600"/>
    <b v="0"/>
    <b v="0"/>
    <s v="technology/web"/>
    <n v="0.89738979118329465"/>
    <n v="39556.5"/>
    <x v="2"/>
    <x v="2"/>
  </r>
  <r>
    <n v="836"/>
    <s v="Macias Inc"/>
    <s v="Optimized didactic intranet"/>
    <n v="8100"/>
    <x v="810"/>
    <x v="0"/>
    <n v="94"/>
    <x v="1"/>
    <s v="USD"/>
    <n v="1265349600"/>
    <n v="1266300000"/>
    <b v="0"/>
    <b v="0"/>
    <s v="music/indie rock"/>
    <n v="0.75135802469135804"/>
    <n v="3090"/>
    <x v="1"/>
    <x v="7"/>
  </r>
  <r>
    <n v="837"/>
    <s v="Cook-Ortiz"/>
    <s v="Right-sized dedicated standardization"/>
    <n v="17700"/>
    <x v="811"/>
    <x v="1"/>
    <n v="1797"/>
    <x v="1"/>
    <s v="USD"/>
    <n v="1301202000"/>
    <n v="1305867600"/>
    <b v="0"/>
    <b v="0"/>
    <s v="music/jazz"/>
    <n v="8.5288135593220336"/>
    <n v="76378.5"/>
    <x v="1"/>
    <x v="17"/>
  </r>
  <r>
    <n v="838"/>
    <s v="Jordan-Fischer"/>
    <s v="Vision-oriented high-level extranet"/>
    <n v="6400"/>
    <x v="812"/>
    <x v="1"/>
    <n v="261"/>
    <x v="1"/>
    <s v="USD"/>
    <n v="1538024400"/>
    <n v="1538802000"/>
    <b v="0"/>
    <b v="0"/>
    <s v="theater/plays"/>
    <n v="1.3890625000000001"/>
    <n v="4575.5"/>
    <x v="3"/>
    <x v="3"/>
  </r>
  <r>
    <n v="839"/>
    <s v="Pierce-Ramirez"/>
    <s v="Organized scalable initiative"/>
    <n v="7700"/>
    <x v="813"/>
    <x v="1"/>
    <n v="157"/>
    <x v="1"/>
    <s v="USD"/>
    <n v="1395032400"/>
    <n v="1398920400"/>
    <b v="0"/>
    <b v="1"/>
    <s v="film &amp; video/documentary"/>
    <n v="1.9018181818181819"/>
    <n v="7400.5"/>
    <x v="4"/>
    <x v="4"/>
  </r>
  <r>
    <n v="840"/>
    <s v="Howell and Sons"/>
    <s v="Enhanced regional moderator"/>
    <n v="116300"/>
    <x v="814"/>
    <x v="1"/>
    <n v="3533"/>
    <x v="1"/>
    <s v="USD"/>
    <n v="1405486800"/>
    <n v="1405659600"/>
    <b v="0"/>
    <b v="1"/>
    <s v="theater/plays"/>
    <n v="1.0024333619948409"/>
    <n v="60058"/>
    <x v="3"/>
    <x v="3"/>
  </r>
  <r>
    <n v="841"/>
    <s v="Garcia, Dunn and Richardson"/>
    <s v="Automated even-keeled emulation"/>
    <n v="9100"/>
    <x v="815"/>
    <x v="1"/>
    <n v="155"/>
    <x v="1"/>
    <s v="USD"/>
    <n v="1455861600"/>
    <n v="1457244000"/>
    <b v="0"/>
    <b v="0"/>
    <s v="technology/web"/>
    <n v="1.4275824175824177"/>
    <n v="6573"/>
    <x v="2"/>
    <x v="2"/>
  </r>
  <r>
    <n v="842"/>
    <s v="Lawson and Sons"/>
    <s v="Reverse-engineered multi-tasking product"/>
    <n v="1500"/>
    <x v="816"/>
    <x v="1"/>
    <n v="132"/>
    <x v="6"/>
    <s v="EUR"/>
    <n v="1529038800"/>
    <n v="1529298000"/>
    <b v="0"/>
    <b v="0"/>
    <s v="technology/wearables"/>
    <n v="5.6313333333333331"/>
    <n v="4289.5"/>
    <x v="2"/>
    <x v="8"/>
  </r>
  <r>
    <n v="843"/>
    <s v="Porter-Hicks"/>
    <s v="De-engineered next generation parallelism"/>
    <n v="8800"/>
    <x v="817"/>
    <x v="0"/>
    <n v="33"/>
    <x v="1"/>
    <s v="USD"/>
    <n v="1535259600"/>
    <n v="1535778000"/>
    <b v="0"/>
    <b v="0"/>
    <s v="photography/photography books"/>
    <n v="0.30715909090909088"/>
    <n v="1368"/>
    <x v="7"/>
    <x v="14"/>
  </r>
  <r>
    <n v="844"/>
    <s v="Rodriguez-Hansen"/>
    <s v="Intuitive cohesive groupware"/>
    <n v="8800"/>
    <x v="818"/>
    <x v="3"/>
    <n v="94"/>
    <x v="1"/>
    <s v="USD"/>
    <n v="1327212000"/>
    <n v="1327471200"/>
    <b v="0"/>
    <b v="0"/>
    <s v="film &amp; video/documentary"/>
    <n v="0.99397727272727276"/>
    <n v="4420.5"/>
    <x v="4"/>
    <x v="4"/>
  </r>
  <r>
    <n v="845"/>
    <s v="Williams LLC"/>
    <s v="Up-sized high-level access"/>
    <n v="69900"/>
    <x v="819"/>
    <x v="1"/>
    <n v="1354"/>
    <x v="4"/>
    <s v="GBP"/>
    <n v="1526360400"/>
    <n v="1529557200"/>
    <b v="0"/>
    <b v="0"/>
    <s v="technology/web"/>
    <n v="1.9754935622317598"/>
    <n v="69720.5"/>
    <x v="2"/>
    <x v="2"/>
  </r>
  <r>
    <n v="846"/>
    <s v="Cooper, Stanley and Bryant"/>
    <s v="Phased empowering success"/>
    <n v="1000"/>
    <x v="820"/>
    <x v="1"/>
    <n v="48"/>
    <x v="1"/>
    <s v="USD"/>
    <n v="1532149200"/>
    <n v="1535259600"/>
    <b v="1"/>
    <b v="1"/>
    <s v="technology/web"/>
    <n v="5.085"/>
    <n v="2566.5"/>
    <x v="2"/>
    <x v="2"/>
  </r>
  <r>
    <n v="847"/>
    <s v="Miller, Glenn and Adams"/>
    <s v="Distributed actuating project"/>
    <n v="4700"/>
    <x v="695"/>
    <x v="1"/>
    <n v="110"/>
    <x v="1"/>
    <s v="USD"/>
    <n v="1515304800"/>
    <n v="1515564000"/>
    <b v="0"/>
    <b v="0"/>
    <s v="food/food trucks"/>
    <n v="2.3774468085106384"/>
    <n v="5642"/>
    <x v="0"/>
    <x v="0"/>
  </r>
  <r>
    <n v="848"/>
    <s v="Cole, Salazar and Moreno"/>
    <s v="Robust motivating orchestration"/>
    <n v="3200"/>
    <x v="821"/>
    <x v="1"/>
    <n v="172"/>
    <x v="1"/>
    <s v="USD"/>
    <n v="1276318800"/>
    <n v="1277096400"/>
    <b v="0"/>
    <b v="0"/>
    <s v="film &amp; video/drama"/>
    <n v="3.3846875000000001"/>
    <n v="5501.5"/>
    <x v="4"/>
    <x v="6"/>
  </r>
  <r>
    <n v="849"/>
    <s v="Jones-Ryan"/>
    <s v="Vision-oriented uniform instruction set"/>
    <n v="6700"/>
    <x v="822"/>
    <x v="1"/>
    <n v="307"/>
    <x v="1"/>
    <s v="USD"/>
    <n v="1328767200"/>
    <n v="1329026400"/>
    <b v="0"/>
    <b v="1"/>
    <s v="music/indie rock"/>
    <n v="1.3308955223880596"/>
    <n v="4612"/>
    <x v="1"/>
    <x v="7"/>
  </r>
  <r>
    <n v="850"/>
    <s v="Hood, Perez and Meadows"/>
    <s v="Cross-group upward-trending hierarchy"/>
    <n v="100"/>
    <x v="99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x v="823"/>
    <x v="1"/>
    <n v="160"/>
    <x v="1"/>
    <s v="USD"/>
    <n v="1335934800"/>
    <n v="1338786000"/>
    <b v="0"/>
    <b v="0"/>
    <s v="music/electric music"/>
    <n v="2.0779999999999998"/>
    <n v="6314"/>
    <x v="1"/>
    <x v="5"/>
  </r>
  <r>
    <n v="852"/>
    <s v="Brady Ltd"/>
    <s v="Open-source reciprocal standardization"/>
    <n v="4900"/>
    <x v="824"/>
    <x v="0"/>
    <n v="31"/>
    <x v="1"/>
    <s v="USD"/>
    <n v="1310792400"/>
    <n v="1311656400"/>
    <b v="0"/>
    <b v="1"/>
    <s v="games/video games"/>
    <n v="0.51122448979591839"/>
    <n v="1268"/>
    <x v="6"/>
    <x v="11"/>
  </r>
  <r>
    <n v="853"/>
    <s v="Collier LLC"/>
    <s v="Secured well-modulated projection"/>
    <n v="17100"/>
    <x v="825"/>
    <x v="1"/>
    <n v="1467"/>
    <x v="0"/>
    <s v="CAD"/>
    <n v="1308546000"/>
    <n v="1308978000"/>
    <b v="0"/>
    <b v="1"/>
    <s v="music/indie rock"/>
    <n v="6.5205847953216374"/>
    <n v="56484.5"/>
    <x v="1"/>
    <x v="7"/>
  </r>
  <r>
    <n v="854"/>
    <s v="Campbell, Thomas and Obrien"/>
    <s v="Multi-channeled secondary middleware"/>
    <n v="171000"/>
    <x v="826"/>
    <x v="1"/>
    <n v="2662"/>
    <x v="0"/>
    <s v="CAD"/>
    <n v="1574056800"/>
    <n v="1576389600"/>
    <b v="0"/>
    <b v="0"/>
    <s v="publishing/fiction"/>
    <n v="1.1363099415204678"/>
    <n v="98485.5"/>
    <x v="5"/>
    <x v="13"/>
  </r>
  <r>
    <n v="855"/>
    <s v="Moses-Terry"/>
    <s v="Horizontal clear-thinking framework"/>
    <n v="23400"/>
    <x v="827"/>
    <x v="1"/>
    <n v="452"/>
    <x v="2"/>
    <s v="AUD"/>
    <n v="1308373200"/>
    <n v="1311051600"/>
    <b v="0"/>
    <b v="0"/>
    <s v="theater/plays"/>
    <n v="1.0237606837606839"/>
    <n v="12204"/>
    <x v="3"/>
    <x v="3"/>
  </r>
  <r>
    <n v="856"/>
    <s v="Williams and Sons"/>
    <s v="Profound composite core"/>
    <n v="2400"/>
    <x v="828"/>
    <x v="1"/>
    <n v="158"/>
    <x v="1"/>
    <s v="USD"/>
    <n v="1335243600"/>
    <n v="1336712400"/>
    <b v="0"/>
    <b v="0"/>
    <s v="food/food trucks"/>
    <n v="3.5658333333333334"/>
    <n v="4358"/>
    <x v="0"/>
    <x v="0"/>
  </r>
  <r>
    <n v="857"/>
    <s v="Miranda, Gray and Hale"/>
    <s v="Programmable disintermediate matrices"/>
    <n v="5300"/>
    <x v="829"/>
    <x v="1"/>
    <n v="225"/>
    <x v="5"/>
    <s v="CHF"/>
    <n v="1328421600"/>
    <n v="1330408800"/>
    <b v="1"/>
    <b v="0"/>
    <s v="film &amp; video/shorts"/>
    <n v="1.3986792452830188"/>
    <n v="3819"/>
    <x v="4"/>
    <x v="12"/>
  </r>
  <r>
    <n v="858"/>
    <s v="Ayala, Crawford and Taylor"/>
    <s v="Realigned 5thgeneration knowledge user"/>
    <n v="4000"/>
    <x v="830"/>
    <x v="0"/>
    <n v="35"/>
    <x v="1"/>
    <s v="USD"/>
    <n v="1524286800"/>
    <n v="1524891600"/>
    <b v="1"/>
    <b v="0"/>
    <s v="food/food trucks"/>
    <n v="0.69450000000000001"/>
    <n v="1406.5"/>
    <x v="0"/>
    <x v="0"/>
  </r>
  <r>
    <n v="859"/>
    <s v="Martinez Ltd"/>
    <s v="Multi-layered upward-trending groupware"/>
    <n v="7300"/>
    <x v="831"/>
    <x v="0"/>
    <n v="63"/>
    <x v="1"/>
    <s v="USD"/>
    <n v="1362117600"/>
    <n v="1363669200"/>
    <b v="0"/>
    <b v="1"/>
    <s v="theater/plays"/>
    <n v="0.35534246575342465"/>
    <n v="1328.5"/>
    <x v="3"/>
    <x v="3"/>
  </r>
  <r>
    <n v="860"/>
    <s v="Lee PLC"/>
    <s v="Re-contextualized leadingedge firmware"/>
    <n v="2000"/>
    <x v="832"/>
    <x v="1"/>
    <n v="65"/>
    <x v="1"/>
    <s v="USD"/>
    <n v="1550556000"/>
    <n v="1551420000"/>
    <b v="0"/>
    <b v="1"/>
    <s v="technology/wearables"/>
    <n v="2.5165000000000002"/>
    <n v="2549"/>
    <x v="2"/>
    <x v="8"/>
  </r>
  <r>
    <n v="861"/>
    <s v="Young, Ramsey and Powell"/>
    <s v="Devolved disintermediate analyzer"/>
    <n v="8800"/>
    <x v="833"/>
    <x v="1"/>
    <n v="163"/>
    <x v="1"/>
    <s v="USD"/>
    <n v="1269147600"/>
    <n v="1269838800"/>
    <b v="0"/>
    <b v="0"/>
    <s v="theater/plays"/>
    <n v="1.0587500000000001"/>
    <n v="4740"/>
    <x v="3"/>
    <x v="3"/>
  </r>
  <r>
    <n v="862"/>
    <s v="Lewis and Sons"/>
    <s v="Profound disintermediate open system"/>
    <n v="3500"/>
    <x v="834"/>
    <x v="1"/>
    <n v="85"/>
    <x v="1"/>
    <s v="USD"/>
    <n v="1312174800"/>
    <n v="1312520400"/>
    <b v="0"/>
    <b v="0"/>
    <s v="theater/plays"/>
    <n v="1.8742857142857143"/>
    <n v="3322.5"/>
    <x v="3"/>
    <x v="3"/>
  </r>
  <r>
    <n v="863"/>
    <s v="Davis-Johnson"/>
    <s v="Automated reciprocal protocol"/>
    <n v="1400"/>
    <x v="835"/>
    <x v="1"/>
    <n v="217"/>
    <x v="1"/>
    <s v="USD"/>
    <n v="1434517200"/>
    <n v="1436504400"/>
    <b v="0"/>
    <b v="1"/>
    <s v="film &amp; video/television"/>
    <n v="3.8678571428571429"/>
    <n v="2816"/>
    <x v="4"/>
    <x v="19"/>
  </r>
  <r>
    <n v="864"/>
    <s v="Stevenson-Thompson"/>
    <s v="Automated static workforce"/>
    <n v="4200"/>
    <x v="836"/>
    <x v="1"/>
    <n v="150"/>
    <x v="1"/>
    <s v="USD"/>
    <n v="1471582800"/>
    <n v="1472014800"/>
    <b v="0"/>
    <b v="0"/>
    <s v="film &amp; video/shorts"/>
    <n v="3.4707142857142856"/>
    <n v="7363.5"/>
    <x v="4"/>
    <x v="12"/>
  </r>
  <r>
    <n v="865"/>
    <s v="Ellis, Smith and Armstrong"/>
    <s v="Horizontal attitude-oriented help-desk"/>
    <n v="81000"/>
    <x v="837"/>
    <x v="1"/>
    <n v="3272"/>
    <x v="1"/>
    <s v="USD"/>
    <n v="1410757200"/>
    <n v="1411534800"/>
    <b v="0"/>
    <b v="0"/>
    <s v="theater/plays"/>
    <n v="1.8582098765432098"/>
    <n v="76893.5"/>
    <x v="3"/>
    <x v="3"/>
  </r>
  <r>
    <n v="866"/>
    <s v="Jackson-Brown"/>
    <s v="Versatile 5thgeneration matrices"/>
    <n v="182800"/>
    <x v="838"/>
    <x v="3"/>
    <n v="898"/>
    <x v="1"/>
    <s v="USD"/>
    <n v="1304830800"/>
    <n v="1304917200"/>
    <b v="0"/>
    <b v="0"/>
    <s v="photography/photography books"/>
    <n v="0.43241247264770238"/>
    <n v="39971.5"/>
    <x v="7"/>
    <x v="14"/>
  </r>
  <r>
    <n v="867"/>
    <s v="Kane, Pruitt and Rivera"/>
    <s v="Cross-platform next generation service-desk"/>
    <n v="4800"/>
    <x v="839"/>
    <x v="1"/>
    <n v="300"/>
    <x v="1"/>
    <s v="USD"/>
    <n v="1539061200"/>
    <n v="1539579600"/>
    <b v="0"/>
    <b v="0"/>
    <s v="food/food trucks"/>
    <n v="1.6243749999999999"/>
    <n v="4048.5"/>
    <x v="0"/>
    <x v="0"/>
  </r>
  <r>
    <n v="868"/>
    <s v="Wood, Buckley and Meza"/>
    <s v="Front-line web-enabled installation"/>
    <n v="7000"/>
    <x v="762"/>
    <x v="1"/>
    <n v="126"/>
    <x v="1"/>
    <s v="USD"/>
    <n v="1381554000"/>
    <n v="1382504400"/>
    <b v="0"/>
    <b v="0"/>
    <s v="theater/plays"/>
    <n v="1.8484285714285715"/>
    <n v="6532.5"/>
    <x v="3"/>
    <x v="3"/>
  </r>
  <r>
    <n v="869"/>
    <s v="Brown-Williams"/>
    <s v="Multi-channeled responsive product"/>
    <n v="161900"/>
    <x v="840"/>
    <x v="0"/>
    <n v="526"/>
    <x v="1"/>
    <s v="USD"/>
    <n v="1277096400"/>
    <n v="1278306000"/>
    <b v="0"/>
    <b v="0"/>
    <s v="film &amp; video/drama"/>
    <n v="0.23703520691785052"/>
    <n v="19451"/>
    <x v="4"/>
    <x v="6"/>
  </r>
  <r>
    <n v="870"/>
    <s v="Hansen-Austin"/>
    <s v="Adaptive demand-driven encryption"/>
    <n v="7700"/>
    <x v="841"/>
    <x v="0"/>
    <n v="121"/>
    <x v="1"/>
    <s v="USD"/>
    <n v="1440392400"/>
    <n v="1442552400"/>
    <b v="0"/>
    <b v="0"/>
    <s v="theater/plays"/>
    <n v="0.89870129870129867"/>
    <n v="3520.5"/>
    <x v="3"/>
    <x v="3"/>
  </r>
  <r>
    <n v="871"/>
    <s v="Santana-George"/>
    <s v="Re-engineered client-driven knowledge user"/>
    <n v="71500"/>
    <x v="842"/>
    <x v="1"/>
    <n v="2320"/>
    <x v="1"/>
    <s v="USD"/>
    <n v="1509512400"/>
    <n v="1511071200"/>
    <b v="0"/>
    <b v="1"/>
    <s v="theater/plays"/>
    <n v="2.7260419580419581"/>
    <n v="98616"/>
    <x v="3"/>
    <x v="3"/>
  </r>
  <r>
    <n v="872"/>
    <s v="Davis LLC"/>
    <s v="Compatible logistical paradigm"/>
    <n v="4700"/>
    <x v="843"/>
    <x v="1"/>
    <n v="81"/>
    <x v="2"/>
    <s v="AUD"/>
    <n v="1535950800"/>
    <n v="1536382800"/>
    <b v="0"/>
    <b v="0"/>
    <s v="film &amp; video/science fiction"/>
    <n v="1.7004255319148935"/>
    <n v="4036.5"/>
    <x v="4"/>
    <x v="22"/>
  </r>
  <r>
    <n v="873"/>
    <s v="Vazquez, Ochoa and Clark"/>
    <s v="Intuitive value-added installation"/>
    <n v="42100"/>
    <x v="844"/>
    <x v="1"/>
    <n v="1887"/>
    <x v="1"/>
    <s v="USD"/>
    <n v="1389160800"/>
    <n v="1389592800"/>
    <b v="0"/>
    <b v="0"/>
    <s v="photography/photography books"/>
    <n v="1.8828503562945369"/>
    <n v="40577.5"/>
    <x v="7"/>
    <x v="14"/>
  </r>
  <r>
    <n v="874"/>
    <s v="Chung-Nguyen"/>
    <s v="Managed discrete parallelism"/>
    <n v="40200"/>
    <x v="845"/>
    <x v="1"/>
    <n v="4358"/>
    <x v="1"/>
    <s v="USD"/>
    <n v="1271998800"/>
    <n v="1275282000"/>
    <b v="0"/>
    <b v="1"/>
    <s v="photography/photography books"/>
    <n v="3.4693532338308457"/>
    <n v="71913"/>
    <x v="7"/>
    <x v="14"/>
  </r>
  <r>
    <n v="875"/>
    <s v="Mueller-Harmon"/>
    <s v="Implemented tangible approach"/>
    <n v="7900"/>
    <x v="846"/>
    <x v="0"/>
    <n v="67"/>
    <x v="1"/>
    <s v="USD"/>
    <n v="1294898400"/>
    <n v="1294984800"/>
    <b v="0"/>
    <b v="0"/>
    <s v="music/rock"/>
    <n v="0.6917721518987342"/>
    <n v="2766"/>
    <x v="1"/>
    <x v="1"/>
  </r>
  <r>
    <n v="876"/>
    <s v="Dixon, Perez and Banks"/>
    <s v="Re-engineered encompassing definition"/>
    <n v="8300"/>
    <x v="847"/>
    <x v="0"/>
    <n v="57"/>
    <x v="0"/>
    <s v="CAD"/>
    <n v="1559970000"/>
    <n v="1562043600"/>
    <b v="0"/>
    <b v="0"/>
    <s v="photography/photography books"/>
    <n v="0.25433734939759034"/>
    <n v="1084"/>
    <x v="7"/>
    <x v="14"/>
  </r>
  <r>
    <n v="877"/>
    <s v="Estrada Group"/>
    <s v="Multi-lateral uniform collaboration"/>
    <n v="163600"/>
    <x v="848"/>
    <x v="0"/>
    <n v="1229"/>
    <x v="1"/>
    <s v="USD"/>
    <n v="1469509200"/>
    <n v="1469595600"/>
    <b v="0"/>
    <b v="0"/>
    <s v="food/food trucks"/>
    <n v="0.77400977995110021"/>
    <n v="63928.5"/>
    <x v="0"/>
    <x v="0"/>
  </r>
  <r>
    <n v="878"/>
    <s v="Lutz Group"/>
    <s v="Enterprise-wide foreground paradigm"/>
    <n v="2700"/>
    <x v="849"/>
    <x v="0"/>
    <n v="12"/>
    <x v="6"/>
    <s v="EUR"/>
    <n v="1579068000"/>
    <n v="1581141600"/>
    <b v="0"/>
    <b v="0"/>
    <s v="music/metal"/>
    <n v="0.37481481481481482"/>
    <n v="512"/>
    <x v="1"/>
    <x v="16"/>
  </r>
  <r>
    <n v="879"/>
    <s v="Ortiz Inc"/>
    <s v="Stand-alone incremental parallelism"/>
    <n v="1000"/>
    <x v="675"/>
    <x v="1"/>
    <n v="53"/>
    <x v="1"/>
    <s v="USD"/>
    <n v="1487743200"/>
    <n v="1488520800"/>
    <b v="0"/>
    <b v="0"/>
    <s v="publishing/nonfiction"/>
    <n v="5.4379999999999997"/>
    <n v="2745.5"/>
    <x v="5"/>
    <x v="9"/>
  </r>
  <r>
    <n v="880"/>
    <s v="Craig, Ellis and Miller"/>
    <s v="Persevering 5thgeneration throughput"/>
    <n v="84500"/>
    <x v="850"/>
    <x v="1"/>
    <n v="2414"/>
    <x v="1"/>
    <s v="USD"/>
    <n v="1563685200"/>
    <n v="1563858000"/>
    <b v="0"/>
    <b v="0"/>
    <s v="music/electric music"/>
    <n v="2.2852189349112426"/>
    <n v="97757.5"/>
    <x v="1"/>
    <x v="5"/>
  </r>
  <r>
    <n v="881"/>
    <s v="Charles Inc"/>
    <s v="Implemented object-oriented synergy"/>
    <n v="81300"/>
    <x v="851"/>
    <x v="0"/>
    <n v="452"/>
    <x v="1"/>
    <s v="USD"/>
    <n v="1436418000"/>
    <n v="1438923600"/>
    <b v="0"/>
    <b v="1"/>
    <s v="theater/plays"/>
    <n v="0.38948339483394834"/>
    <n v="16058.5"/>
    <x v="3"/>
    <x v="3"/>
  </r>
  <r>
    <n v="882"/>
    <s v="White-Rosario"/>
    <s v="Balanced demand-driven definition"/>
    <n v="800"/>
    <x v="852"/>
    <x v="1"/>
    <n v="80"/>
    <x v="1"/>
    <s v="USD"/>
    <n v="1421820000"/>
    <n v="1422165600"/>
    <b v="0"/>
    <b v="0"/>
    <s v="theater/plays"/>
    <n v="3.7"/>
    <n v="1520"/>
    <x v="3"/>
    <x v="3"/>
  </r>
  <r>
    <n v="883"/>
    <s v="Simmons-Villarreal"/>
    <s v="Customer-focused mobile Graphic Interface"/>
    <n v="3400"/>
    <x v="853"/>
    <x v="1"/>
    <n v="193"/>
    <x v="1"/>
    <s v="USD"/>
    <n v="1274763600"/>
    <n v="1277874000"/>
    <b v="0"/>
    <b v="0"/>
    <s v="film &amp; video/shorts"/>
    <n v="2.3791176470588233"/>
    <n v="4141"/>
    <x v="4"/>
    <x v="12"/>
  </r>
  <r>
    <n v="884"/>
    <s v="Strickland Group"/>
    <s v="Horizontal secondary interface"/>
    <n v="170800"/>
    <x v="854"/>
    <x v="0"/>
    <n v="1886"/>
    <x v="1"/>
    <s v="USD"/>
    <n v="1399179600"/>
    <n v="1399352400"/>
    <b v="0"/>
    <b v="1"/>
    <s v="theater/plays"/>
    <n v="0.64036299765807958"/>
    <n v="55630"/>
    <x v="3"/>
    <x v="3"/>
  </r>
  <r>
    <n v="885"/>
    <s v="Lynch Ltd"/>
    <s v="Virtual analyzing collaboration"/>
    <n v="1800"/>
    <x v="855"/>
    <x v="1"/>
    <n v="52"/>
    <x v="1"/>
    <s v="USD"/>
    <n v="1275800400"/>
    <n v="1279083600"/>
    <b v="0"/>
    <b v="0"/>
    <s v="theater/plays"/>
    <n v="1.1827777777777777"/>
    <n v="1090.5"/>
    <x v="3"/>
    <x v="3"/>
  </r>
  <r>
    <n v="886"/>
    <s v="Sanders LLC"/>
    <s v="Multi-tiered explicit focus group"/>
    <n v="150600"/>
    <x v="856"/>
    <x v="0"/>
    <n v="1825"/>
    <x v="1"/>
    <s v="USD"/>
    <n v="1282798800"/>
    <n v="1284354000"/>
    <b v="0"/>
    <b v="0"/>
    <s v="music/indie rock"/>
    <n v="0.84824037184594958"/>
    <n v="64785"/>
    <x v="1"/>
    <x v="7"/>
  </r>
  <r>
    <n v="887"/>
    <s v="Cooper LLC"/>
    <s v="Multi-layered systematic knowledgebase"/>
    <n v="7800"/>
    <x v="857"/>
    <x v="0"/>
    <n v="31"/>
    <x v="1"/>
    <s v="USD"/>
    <n v="1437109200"/>
    <n v="1441170000"/>
    <b v="0"/>
    <b v="1"/>
    <s v="theater/plays"/>
    <n v="0.29346153846153844"/>
    <n v="1160"/>
    <x v="3"/>
    <x v="3"/>
  </r>
  <r>
    <n v="888"/>
    <s v="Palmer Ltd"/>
    <s v="Reverse-engineered uniform knowledge user"/>
    <n v="5800"/>
    <x v="858"/>
    <x v="1"/>
    <n v="290"/>
    <x v="1"/>
    <s v="USD"/>
    <n v="1491886800"/>
    <n v="1493528400"/>
    <b v="0"/>
    <b v="0"/>
    <s v="theater/plays"/>
    <n v="2.0989655172413793"/>
    <n v="6232"/>
    <x v="3"/>
    <x v="3"/>
  </r>
  <r>
    <n v="889"/>
    <s v="Santos Group"/>
    <s v="Secured dynamic capacity"/>
    <n v="5600"/>
    <x v="859"/>
    <x v="1"/>
    <n v="122"/>
    <x v="1"/>
    <s v="USD"/>
    <n v="1394600400"/>
    <n v="1395205200"/>
    <b v="0"/>
    <b v="1"/>
    <s v="music/electric music"/>
    <n v="1.697857142857143"/>
    <n v="4815"/>
    <x v="1"/>
    <x v="5"/>
  </r>
  <r>
    <n v="890"/>
    <s v="Christian, Kim and Jimenez"/>
    <s v="Devolved foreground throughput"/>
    <n v="134400"/>
    <x v="860"/>
    <x v="1"/>
    <n v="1470"/>
    <x v="1"/>
    <s v="USD"/>
    <n v="1561352400"/>
    <n v="1561438800"/>
    <b v="0"/>
    <b v="0"/>
    <s v="music/indie rock"/>
    <n v="1.1595907738095239"/>
    <n v="78659.5"/>
    <x v="1"/>
    <x v="7"/>
  </r>
  <r>
    <n v="891"/>
    <s v="Williams, Price and Hurley"/>
    <s v="Synchronized demand-driven infrastructure"/>
    <n v="3000"/>
    <x v="861"/>
    <x v="1"/>
    <n v="165"/>
    <x v="0"/>
    <s v="CAD"/>
    <n v="1322892000"/>
    <n v="1326693600"/>
    <b v="0"/>
    <b v="0"/>
    <s v="film &amp; video/documentary"/>
    <n v="2.5859999999999999"/>
    <n v="3961.5"/>
    <x v="4"/>
    <x v="4"/>
  </r>
  <r>
    <n v="892"/>
    <s v="Anderson, Parks and Estrada"/>
    <s v="Realigned discrete structure"/>
    <n v="6000"/>
    <x v="862"/>
    <x v="1"/>
    <n v="182"/>
    <x v="1"/>
    <s v="USD"/>
    <n v="1274418000"/>
    <n v="1277960400"/>
    <b v="0"/>
    <b v="0"/>
    <s v="publishing/translations"/>
    <n v="2.3058333333333332"/>
    <n v="7008.5"/>
    <x v="5"/>
    <x v="18"/>
  </r>
  <r>
    <n v="893"/>
    <s v="Collins-Martinez"/>
    <s v="Progressive grid-enabled website"/>
    <n v="8400"/>
    <x v="863"/>
    <x v="1"/>
    <n v="199"/>
    <x v="6"/>
    <s v="EUR"/>
    <n v="1434344400"/>
    <n v="1434690000"/>
    <b v="0"/>
    <b v="1"/>
    <s v="film &amp; video/documentary"/>
    <n v="1.2821428571428573"/>
    <n v="5484.5"/>
    <x v="4"/>
    <x v="4"/>
  </r>
  <r>
    <n v="894"/>
    <s v="Barrett Inc"/>
    <s v="Organic cohesive neural-net"/>
    <n v="1700"/>
    <x v="9"/>
    <x v="1"/>
    <n v="56"/>
    <x v="4"/>
    <s v="GBP"/>
    <n v="1373518800"/>
    <n v="1376110800"/>
    <b v="0"/>
    <b v="1"/>
    <s v="film &amp; video/television"/>
    <n v="1.8870588235294117"/>
    <n v="1632"/>
    <x v="4"/>
    <x v="19"/>
  </r>
  <r>
    <n v="895"/>
    <s v="Adams-Rollins"/>
    <s v="Integrated demand-driven info-mediaries"/>
    <n v="159800"/>
    <x v="611"/>
    <x v="0"/>
    <n v="107"/>
    <x v="1"/>
    <s v="USD"/>
    <n v="1517637600"/>
    <n v="1518415200"/>
    <b v="0"/>
    <b v="0"/>
    <s v="theater/plays"/>
    <n v="6.9511889862327911E-2"/>
    <n v="5607.5"/>
    <x v="3"/>
    <x v="3"/>
  </r>
  <r>
    <n v="896"/>
    <s v="Wright-Bryant"/>
    <s v="Reverse-engineered client-server extranet"/>
    <n v="19800"/>
    <x v="864"/>
    <x v="1"/>
    <n v="1460"/>
    <x v="2"/>
    <s v="AUD"/>
    <n v="1310619600"/>
    <n v="1310878800"/>
    <b v="0"/>
    <b v="1"/>
    <s v="food/food trucks"/>
    <n v="7.7443434343434348"/>
    <n v="77399"/>
    <x v="0"/>
    <x v="0"/>
  </r>
  <r>
    <n v="897"/>
    <s v="Berry-Cannon"/>
    <s v="Organized discrete encoding"/>
    <n v="8800"/>
    <x v="865"/>
    <x v="0"/>
    <n v="27"/>
    <x v="1"/>
    <s v="USD"/>
    <n v="1556427600"/>
    <n v="1556600400"/>
    <b v="0"/>
    <b v="0"/>
    <s v="theater/plays"/>
    <n v="0.27693181818181817"/>
    <n v="1232"/>
    <x v="3"/>
    <x v="3"/>
  </r>
  <r>
    <n v="898"/>
    <s v="Davis-Gonzalez"/>
    <s v="Balanced regional flexibility"/>
    <n v="179100"/>
    <x v="866"/>
    <x v="0"/>
    <n v="1221"/>
    <x v="1"/>
    <s v="USD"/>
    <n v="1576476000"/>
    <n v="1576994400"/>
    <b v="0"/>
    <b v="0"/>
    <s v="film &amp; video/documentary"/>
    <n v="0.52479620323841425"/>
    <n v="47606"/>
    <x v="4"/>
    <x v="4"/>
  </r>
  <r>
    <n v="899"/>
    <s v="Best-Young"/>
    <s v="Implemented multimedia time-frame"/>
    <n v="3100"/>
    <x v="867"/>
    <x v="1"/>
    <n v="123"/>
    <x v="5"/>
    <s v="CHF"/>
    <n v="1381122000"/>
    <n v="1382677200"/>
    <b v="0"/>
    <b v="0"/>
    <s v="music/jazz"/>
    <n v="4.0709677419354842"/>
    <n v="6371.5"/>
    <x v="1"/>
    <x v="17"/>
  </r>
  <r>
    <n v="900"/>
    <s v="Powers, Smith and Deleon"/>
    <s v="Enhanced uniform service-desk"/>
    <n v="100"/>
    <x v="50"/>
    <x v="0"/>
    <n v="1"/>
    <x v="1"/>
    <s v="USD"/>
    <n v="1411102800"/>
    <n v="1411189200"/>
    <b v="0"/>
    <b v="1"/>
    <s v="technology/web"/>
    <n v="0.02"/>
    <n v="1.5"/>
    <x v="2"/>
    <x v="2"/>
  </r>
  <r>
    <n v="901"/>
    <s v="Hogan Group"/>
    <s v="Versatile bottom-line definition"/>
    <n v="5600"/>
    <x v="868"/>
    <x v="1"/>
    <n v="159"/>
    <x v="1"/>
    <s v="USD"/>
    <n v="1531803600"/>
    <n v="1534654800"/>
    <b v="0"/>
    <b v="1"/>
    <s v="music/rock"/>
    <n v="1.5617857142857143"/>
    <n v="4452.5"/>
    <x v="1"/>
    <x v="1"/>
  </r>
  <r>
    <n v="902"/>
    <s v="Wang, Silva and Byrd"/>
    <s v="Integrated bifurcated software"/>
    <n v="1400"/>
    <x v="869"/>
    <x v="1"/>
    <n v="110"/>
    <x v="1"/>
    <s v="USD"/>
    <n v="1454133600"/>
    <n v="1457762400"/>
    <b v="0"/>
    <b v="0"/>
    <s v="technology/web"/>
    <n v="2.5242857142857145"/>
    <n v="1822"/>
    <x v="2"/>
    <x v="2"/>
  </r>
  <r>
    <n v="903"/>
    <s v="Parker-Morris"/>
    <s v="Assimilated next generation instruction set"/>
    <n v="41000"/>
    <x v="870"/>
    <x v="2"/>
    <n v="14"/>
    <x v="1"/>
    <s v="USD"/>
    <n v="1336194000"/>
    <n v="1337490000"/>
    <b v="0"/>
    <b v="1"/>
    <s v="publishing/nonfiction"/>
    <n v="1.729268292682927E-2"/>
    <n v="361.5"/>
    <x v="5"/>
    <x v="9"/>
  </r>
  <r>
    <n v="904"/>
    <s v="Rodriguez, Johnson and Jackson"/>
    <s v="Digitized foreground array"/>
    <n v="6500"/>
    <x v="871"/>
    <x v="0"/>
    <n v="16"/>
    <x v="1"/>
    <s v="USD"/>
    <n v="1349326800"/>
    <n v="1349672400"/>
    <b v="0"/>
    <b v="0"/>
    <s v="publishing/radio &amp; podcasts"/>
    <n v="0.12230769230769231"/>
    <n v="405.5"/>
    <x v="5"/>
    <x v="15"/>
  </r>
  <r>
    <n v="905"/>
    <s v="Haynes PLC"/>
    <s v="Re-engineered clear-thinking project"/>
    <n v="7900"/>
    <x v="872"/>
    <x v="1"/>
    <n v="236"/>
    <x v="1"/>
    <s v="USD"/>
    <n v="1379566800"/>
    <n v="1379826000"/>
    <b v="0"/>
    <b v="0"/>
    <s v="theater/plays"/>
    <n v="1.6398734177215191"/>
    <n v="6595.5"/>
    <x v="3"/>
    <x v="3"/>
  </r>
  <r>
    <n v="906"/>
    <s v="Hayes Group"/>
    <s v="Implemented even-keeled standardization"/>
    <n v="5500"/>
    <x v="873"/>
    <x v="1"/>
    <n v="191"/>
    <x v="1"/>
    <s v="USD"/>
    <n v="1494651600"/>
    <n v="1497762000"/>
    <b v="1"/>
    <b v="1"/>
    <s v="film &amp; video/documentary"/>
    <n v="1.6298181818181818"/>
    <n v="4577.5"/>
    <x v="4"/>
    <x v="4"/>
  </r>
  <r>
    <n v="907"/>
    <s v="White, Pena and Calhoun"/>
    <s v="Quality-focused asymmetric adapter"/>
    <n v="9100"/>
    <x v="874"/>
    <x v="0"/>
    <n v="41"/>
    <x v="1"/>
    <s v="USD"/>
    <n v="1303880400"/>
    <n v="1304485200"/>
    <b v="0"/>
    <b v="0"/>
    <s v="theater/plays"/>
    <n v="0.20252747252747252"/>
    <n v="942"/>
    <x v="3"/>
    <x v="3"/>
  </r>
  <r>
    <n v="908"/>
    <s v="Bryant-Pope"/>
    <s v="Networked intangible help-desk"/>
    <n v="38200"/>
    <x v="875"/>
    <x v="1"/>
    <n v="3934"/>
    <x v="1"/>
    <s v="USD"/>
    <n v="1335934800"/>
    <n v="1336885200"/>
    <b v="0"/>
    <b v="0"/>
    <s v="games/video games"/>
    <n v="3.1924083769633507"/>
    <n v="62942"/>
    <x v="6"/>
    <x v="11"/>
  </r>
  <r>
    <n v="909"/>
    <s v="Gates, Li and Thompson"/>
    <s v="Synchronized attitude-oriented frame"/>
    <n v="1800"/>
    <x v="876"/>
    <x v="1"/>
    <n v="80"/>
    <x v="0"/>
    <s v="CAD"/>
    <n v="1528088400"/>
    <n v="1530421200"/>
    <b v="0"/>
    <b v="1"/>
    <s v="theater/plays"/>
    <n v="4.7894444444444444"/>
    <n v="4350.5"/>
    <x v="3"/>
    <x v="3"/>
  </r>
  <r>
    <n v="910"/>
    <s v="King-Morris"/>
    <s v="Proactive incremental architecture"/>
    <n v="154500"/>
    <x v="877"/>
    <x v="3"/>
    <n v="296"/>
    <x v="1"/>
    <s v="USD"/>
    <n v="1421906400"/>
    <n v="1421992800"/>
    <b v="0"/>
    <b v="0"/>
    <s v="theater/plays"/>
    <n v="0.19556634304207121"/>
    <n v="15255.5"/>
    <x v="3"/>
    <x v="3"/>
  </r>
  <r>
    <n v="911"/>
    <s v="Carter, Cole and Curtis"/>
    <s v="Cloned responsive standardization"/>
    <n v="5800"/>
    <x v="878"/>
    <x v="1"/>
    <n v="462"/>
    <x v="1"/>
    <s v="USD"/>
    <n v="1568005200"/>
    <n v="1568178000"/>
    <b v="1"/>
    <b v="0"/>
    <s v="technology/web"/>
    <n v="1.9894827586206896"/>
    <n v="6000.5"/>
    <x v="2"/>
    <x v="2"/>
  </r>
  <r>
    <n v="912"/>
    <s v="Sanchez-Parsons"/>
    <s v="Reduced bifurcated pricing structure"/>
    <n v="1800"/>
    <x v="879"/>
    <x v="1"/>
    <n v="179"/>
    <x v="1"/>
    <s v="USD"/>
    <n v="1346821200"/>
    <n v="1347944400"/>
    <b v="1"/>
    <b v="0"/>
    <s v="film &amp; video/drama"/>
    <n v="7.95"/>
    <n v="7244.5"/>
    <x v="4"/>
    <x v="6"/>
  </r>
  <r>
    <n v="913"/>
    <s v="Rivera-Pearson"/>
    <s v="Re-engineered asymmetric challenge"/>
    <n v="70200"/>
    <x v="880"/>
    <x v="0"/>
    <n v="523"/>
    <x v="2"/>
    <s v="AUD"/>
    <n v="1557637200"/>
    <n v="1558760400"/>
    <b v="0"/>
    <b v="0"/>
    <s v="film &amp; video/drama"/>
    <n v="0.50621082621082625"/>
    <n v="18029.5"/>
    <x v="4"/>
    <x v="6"/>
  </r>
  <r>
    <n v="914"/>
    <s v="Ramirez, Padilla and Barrera"/>
    <s v="Diverse client-driven conglomeration"/>
    <n v="6400"/>
    <x v="881"/>
    <x v="0"/>
    <n v="141"/>
    <x v="4"/>
    <s v="GBP"/>
    <n v="1375592400"/>
    <n v="1376629200"/>
    <b v="0"/>
    <b v="0"/>
    <s v="theater/plays"/>
    <n v="0.57437499999999997"/>
    <n v="1908.5"/>
    <x v="3"/>
    <x v="3"/>
  </r>
  <r>
    <n v="915"/>
    <s v="Riggs Group"/>
    <s v="Configurable upward-trending solution"/>
    <n v="125900"/>
    <x v="882"/>
    <x v="1"/>
    <n v="1866"/>
    <x v="4"/>
    <s v="GBP"/>
    <n v="1503982800"/>
    <n v="1504760400"/>
    <b v="0"/>
    <b v="0"/>
    <s v="film &amp; video/television"/>
    <n v="1.5562827640984909"/>
    <n v="98901"/>
    <x v="4"/>
    <x v="19"/>
  </r>
  <r>
    <n v="916"/>
    <s v="Clements Ltd"/>
    <s v="Persistent bandwidth-monitored framework"/>
    <n v="3700"/>
    <x v="883"/>
    <x v="0"/>
    <n v="52"/>
    <x v="1"/>
    <s v="USD"/>
    <n v="1418882400"/>
    <n v="1419660000"/>
    <b v="0"/>
    <b v="0"/>
    <s v="photography/photography books"/>
    <n v="0.36297297297297298"/>
    <n v="697.5"/>
    <x v="7"/>
    <x v="14"/>
  </r>
  <r>
    <n v="917"/>
    <s v="Cooper Inc"/>
    <s v="Polarized discrete product"/>
    <n v="3600"/>
    <x v="884"/>
    <x v="2"/>
    <n v="27"/>
    <x v="4"/>
    <s v="GBP"/>
    <n v="1309237200"/>
    <n v="1311310800"/>
    <b v="0"/>
    <b v="1"/>
    <s v="film &amp; video/shorts"/>
    <n v="0.58250000000000002"/>
    <n v="1062"/>
    <x v="4"/>
    <x v="12"/>
  </r>
  <r>
    <n v="918"/>
    <s v="Jones-Gonzalez"/>
    <s v="Seamless dynamic website"/>
    <n v="3800"/>
    <x v="885"/>
    <x v="1"/>
    <n v="156"/>
    <x v="5"/>
    <s v="CHF"/>
    <n v="1343365200"/>
    <n v="1344315600"/>
    <b v="0"/>
    <b v="0"/>
    <s v="publishing/radio &amp; podcasts"/>
    <n v="2.3739473684210526"/>
    <n v="4588.5"/>
    <x v="5"/>
    <x v="15"/>
  </r>
  <r>
    <n v="919"/>
    <s v="Fox Ltd"/>
    <s v="Extended multimedia firmware"/>
    <n v="35600"/>
    <x v="886"/>
    <x v="0"/>
    <n v="225"/>
    <x v="2"/>
    <s v="AUD"/>
    <n v="1507957200"/>
    <n v="1510725600"/>
    <b v="0"/>
    <b v="1"/>
    <s v="theater/plays"/>
    <n v="0.58750000000000002"/>
    <n v="10570"/>
    <x v="3"/>
    <x v="3"/>
  </r>
  <r>
    <n v="920"/>
    <s v="Green, Murphy and Webb"/>
    <s v="Versatile directional project"/>
    <n v="5300"/>
    <x v="887"/>
    <x v="1"/>
    <n v="255"/>
    <x v="1"/>
    <s v="USD"/>
    <n v="1549519200"/>
    <n v="1551247200"/>
    <b v="1"/>
    <b v="0"/>
    <s v="film &amp; video/animation"/>
    <n v="1.8256603773584905"/>
    <n v="4965.5"/>
    <x v="4"/>
    <x v="10"/>
  </r>
  <r>
    <n v="921"/>
    <s v="Stevenson PLC"/>
    <s v="Profound directional knowledge user"/>
    <n v="160400"/>
    <x v="888"/>
    <x v="0"/>
    <n v="38"/>
    <x v="1"/>
    <s v="USD"/>
    <n v="1329026400"/>
    <n v="1330236000"/>
    <b v="0"/>
    <b v="0"/>
    <s v="technology/web"/>
    <n v="7.5436408977556111E-3"/>
    <n v="624"/>
    <x v="2"/>
    <x v="2"/>
  </r>
  <r>
    <n v="922"/>
    <s v="Soto-Anthony"/>
    <s v="Ameliorated logistical capability"/>
    <n v="51400"/>
    <x v="889"/>
    <x v="1"/>
    <n v="2261"/>
    <x v="1"/>
    <s v="USD"/>
    <n v="1544335200"/>
    <n v="1545112800"/>
    <b v="0"/>
    <b v="1"/>
    <s v="music/world music"/>
    <n v="1.7595330739299611"/>
    <n v="46350.5"/>
    <x v="1"/>
    <x v="21"/>
  </r>
  <r>
    <n v="923"/>
    <s v="Wise and Sons"/>
    <s v="Sharable discrete definition"/>
    <n v="1700"/>
    <x v="890"/>
    <x v="1"/>
    <n v="40"/>
    <x v="1"/>
    <s v="USD"/>
    <n v="1279083600"/>
    <n v="1279170000"/>
    <b v="0"/>
    <b v="0"/>
    <s v="theater/plays"/>
    <n v="2.3788235294117648"/>
    <n v="2042"/>
    <x v="3"/>
    <x v="3"/>
  </r>
  <r>
    <n v="924"/>
    <s v="Butler-Barr"/>
    <s v="User-friendly next generation core"/>
    <n v="39400"/>
    <x v="891"/>
    <x v="1"/>
    <n v="2289"/>
    <x v="6"/>
    <s v="EUR"/>
    <n v="1572498000"/>
    <n v="1573452000"/>
    <b v="0"/>
    <b v="0"/>
    <s v="theater/plays"/>
    <n v="4.8805076142131982"/>
    <n v="97290.5"/>
    <x v="3"/>
    <x v="3"/>
  </r>
  <r>
    <n v="925"/>
    <s v="Wilson, Jefferson and Anderson"/>
    <s v="Profit-focused empowering system engine"/>
    <n v="3000"/>
    <x v="892"/>
    <x v="1"/>
    <n v="65"/>
    <x v="1"/>
    <s v="USD"/>
    <n v="1506056400"/>
    <n v="1507093200"/>
    <b v="0"/>
    <b v="0"/>
    <s v="theater/plays"/>
    <n v="2.2406666666666668"/>
    <n v="3393.5"/>
    <x v="3"/>
    <x v="3"/>
  </r>
  <r>
    <n v="926"/>
    <s v="Brown-Oliver"/>
    <s v="Synchronized cohesive encoding"/>
    <n v="8700"/>
    <x v="893"/>
    <x v="0"/>
    <n v="15"/>
    <x v="1"/>
    <s v="USD"/>
    <n v="1463029200"/>
    <n v="1463374800"/>
    <b v="0"/>
    <b v="0"/>
    <s v="food/food trucks"/>
    <n v="0.18126436781609195"/>
    <n v="796"/>
    <x v="0"/>
    <x v="0"/>
  </r>
  <r>
    <n v="927"/>
    <s v="Davis-Gardner"/>
    <s v="Synergistic dynamic utilization"/>
    <n v="7200"/>
    <x v="894"/>
    <x v="0"/>
    <n v="37"/>
    <x v="1"/>
    <s v="USD"/>
    <n v="1342069200"/>
    <n v="1344574800"/>
    <b v="0"/>
    <b v="0"/>
    <s v="theater/plays"/>
    <n v="0.45847222222222223"/>
    <n v="1669"/>
    <x v="3"/>
    <x v="3"/>
  </r>
  <r>
    <n v="928"/>
    <s v="Dawson Group"/>
    <s v="Triple-buffered bi-directional model"/>
    <n v="167400"/>
    <x v="895"/>
    <x v="1"/>
    <n v="3777"/>
    <x v="6"/>
    <s v="EUR"/>
    <n v="1388296800"/>
    <n v="1389074400"/>
    <b v="0"/>
    <b v="0"/>
    <s v="technology/web"/>
    <n v="1.1731541218637993"/>
    <n v="100081.5"/>
    <x v="2"/>
    <x v="2"/>
  </r>
  <r>
    <n v="929"/>
    <s v="Turner-Terrell"/>
    <s v="Polarized tertiary function"/>
    <n v="5500"/>
    <x v="896"/>
    <x v="1"/>
    <n v="184"/>
    <x v="4"/>
    <s v="GBP"/>
    <n v="1493787600"/>
    <n v="1494997200"/>
    <b v="0"/>
    <b v="0"/>
    <s v="theater/plays"/>
    <n v="2.173090909090909"/>
    <n v="6068"/>
    <x v="3"/>
    <x v="3"/>
  </r>
  <r>
    <n v="930"/>
    <s v="Hall, Buchanan and Benton"/>
    <s v="Configurable fault-tolerant structure"/>
    <n v="3500"/>
    <x v="897"/>
    <x v="1"/>
    <n v="85"/>
    <x v="1"/>
    <s v="USD"/>
    <n v="1424844000"/>
    <n v="1425448800"/>
    <b v="0"/>
    <b v="1"/>
    <s v="theater/plays"/>
    <n v="1.1228571428571428"/>
    <n v="2007.5"/>
    <x v="3"/>
    <x v="3"/>
  </r>
  <r>
    <n v="931"/>
    <s v="Lowery, Hayden and Cruz"/>
    <s v="Digitized 24/7 budgetary management"/>
    <n v="7900"/>
    <x v="898"/>
    <x v="0"/>
    <n v="112"/>
    <x v="1"/>
    <s v="USD"/>
    <n v="1403931600"/>
    <n v="1404104400"/>
    <b v="0"/>
    <b v="1"/>
    <s v="theater/plays"/>
    <n v="0.72518987341772156"/>
    <n v="2920.5"/>
    <x v="3"/>
    <x v="3"/>
  </r>
  <r>
    <n v="932"/>
    <s v="Mora, Miller and Harper"/>
    <s v="Stand-alone zero tolerance algorithm"/>
    <n v="2300"/>
    <x v="899"/>
    <x v="1"/>
    <n v="144"/>
    <x v="1"/>
    <s v="USD"/>
    <n v="1394514000"/>
    <n v="1394773200"/>
    <b v="0"/>
    <b v="0"/>
    <s v="music/rock"/>
    <n v="2.1230434782608696"/>
    <n v="2513.5"/>
    <x v="1"/>
    <x v="1"/>
  </r>
  <r>
    <n v="933"/>
    <s v="Espinoza Group"/>
    <s v="Implemented tangible support"/>
    <n v="73000"/>
    <x v="900"/>
    <x v="1"/>
    <n v="1902"/>
    <x v="1"/>
    <s v="USD"/>
    <n v="1365397200"/>
    <n v="1366520400"/>
    <b v="0"/>
    <b v="0"/>
    <s v="theater/plays"/>
    <n v="2.3974657534246577"/>
    <n v="88458.5"/>
    <x v="3"/>
    <x v="3"/>
  </r>
  <r>
    <n v="934"/>
    <s v="Davis, Crawford and Lopez"/>
    <s v="Reactive radical framework"/>
    <n v="6200"/>
    <x v="901"/>
    <x v="1"/>
    <n v="105"/>
    <x v="1"/>
    <s v="USD"/>
    <n v="1456120800"/>
    <n v="1456639200"/>
    <b v="0"/>
    <b v="0"/>
    <s v="theater/plays"/>
    <n v="1.8193548387096774"/>
    <n v="5692.5"/>
    <x v="3"/>
    <x v="3"/>
  </r>
  <r>
    <n v="935"/>
    <s v="Richards, Stevens and Fleming"/>
    <s v="Object-based full-range knowledge user"/>
    <n v="6100"/>
    <x v="902"/>
    <x v="1"/>
    <n v="132"/>
    <x v="1"/>
    <s v="USD"/>
    <n v="1437714000"/>
    <n v="1438318800"/>
    <b v="0"/>
    <b v="0"/>
    <s v="theater/plays"/>
    <n v="1.6413114754098361"/>
    <n v="5072"/>
    <x v="3"/>
    <x v="3"/>
  </r>
  <r>
    <n v="936"/>
    <s v="Brown Ltd"/>
    <s v="Enhanced composite contingency"/>
    <n v="103200"/>
    <x v="903"/>
    <x v="0"/>
    <n v="21"/>
    <x v="1"/>
    <s v="USD"/>
    <n v="1563771600"/>
    <n v="1564030800"/>
    <b v="1"/>
    <b v="0"/>
    <s v="theater/plays"/>
    <n v="1.6375968992248063E-2"/>
    <n v="855.5"/>
    <x v="3"/>
    <x v="3"/>
  </r>
  <r>
    <n v="937"/>
    <s v="Tapia, Sandoval and Hurley"/>
    <s v="Cloned fresh-thinking model"/>
    <n v="171000"/>
    <x v="904"/>
    <x v="3"/>
    <n v="976"/>
    <x v="1"/>
    <s v="USD"/>
    <n v="1448517600"/>
    <n v="1449295200"/>
    <b v="0"/>
    <b v="0"/>
    <s v="film &amp; video/documentary"/>
    <n v="0.49643859649122807"/>
    <n v="42933.5"/>
    <x v="4"/>
    <x v="4"/>
  </r>
  <r>
    <n v="938"/>
    <s v="Allen Inc"/>
    <s v="Total dedicated benchmark"/>
    <n v="9200"/>
    <x v="905"/>
    <x v="1"/>
    <n v="96"/>
    <x v="1"/>
    <s v="USD"/>
    <n v="1528779600"/>
    <n v="1531890000"/>
    <b v="0"/>
    <b v="1"/>
    <s v="publishing/fiction"/>
    <n v="1.0970652173913042"/>
    <n v="5094.5"/>
    <x v="5"/>
    <x v="13"/>
  </r>
  <r>
    <n v="939"/>
    <s v="Williams, Johnson and Campbell"/>
    <s v="Streamlined human-resource Graphic Interface"/>
    <n v="7800"/>
    <x v="906"/>
    <x v="0"/>
    <n v="67"/>
    <x v="1"/>
    <s v="USD"/>
    <n v="1304744400"/>
    <n v="1306213200"/>
    <b v="0"/>
    <b v="1"/>
    <s v="games/video games"/>
    <n v="0.49217948717948717"/>
    <n v="1953"/>
    <x v="6"/>
    <x v="11"/>
  </r>
  <r>
    <n v="940"/>
    <s v="Wiggins Ltd"/>
    <s v="Upgradable analyzing core"/>
    <n v="9900"/>
    <x v="907"/>
    <x v="2"/>
    <n v="66"/>
    <x v="0"/>
    <s v="CAD"/>
    <n v="1354341600"/>
    <n v="1356242400"/>
    <b v="0"/>
    <b v="0"/>
    <s v="technology/web"/>
    <n v="0.62232323232323228"/>
    <n v="3113.5"/>
    <x v="2"/>
    <x v="2"/>
  </r>
  <r>
    <n v="941"/>
    <s v="Luna-Horne"/>
    <s v="Profound exuding pricing structure"/>
    <n v="43000"/>
    <x v="908"/>
    <x v="0"/>
    <n v="78"/>
    <x v="1"/>
    <s v="USD"/>
    <n v="1294552800"/>
    <n v="1297576800"/>
    <b v="1"/>
    <b v="0"/>
    <s v="theater/plays"/>
    <n v="0.1305813953488372"/>
    <n v="2846.5"/>
    <x v="3"/>
    <x v="3"/>
  </r>
  <r>
    <n v="942"/>
    <s v="Allen Inc"/>
    <s v="Horizontal optimizing model"/>
    <n v="9600"/>
    <x v="909"/>
    <x v="0"/>
    <n v="67"/>
    <x v="2"/>
    <s v="AUD"/>
    <n v="1295935200"/>
    <n v="1296194400"/>
    <b v="0"/>
    <b v="0"/>
    <s v="theater/plays"/>
    <n v="0.64635416666666667"/>
    <n v="3136"/>
    <x v="3"/>
    <x v="3"/>
  </r>
  <r>
    <n v="943"/>
    <s v="Peterson, Gonzalez and Spencer"/>
    <s v="Synchronized fault-tolerant algorithm"/>
    <n v="7500"/>
    <x v="910"/>
    <x v="1"/>
    <n v="114"/>
    <x v="1"/>
    <s v="USD"/>
    <n v="1411534800"/>
    <n v="1414558800"/>
    <b v="0"/>
    <b v="0"/>
    <s v="food/food trucks"/>
    <n v="1.5958666666666668"/>
    <n v="6041.5"/>
    <x v="0"/>
    <x v="0"/>
  </r>
  <r>
    <n v="944"/>
    <s v="Walter Inc"/>
    <s v="Streamlined 5thgeneration intranet"/>
    <n v="10000"/>
    <x v="911"/>
    <x v="0"/>
    <n v="263"/>
    <x v="2"/>
    <s v="AUD"/>
    <n v="1486706400"/>
    <n v="1488348000"/>
    <b v="0"/>
    <b v="0"/>
    <s v="photography/photography books"/>
    <n v="0.81420000000000003"/>
    <n v="4202.5"/>
    <x v="7"/>
    <x v="14"/>
  </r>
  <r>
    <n v="945"/>
    <s v="Sanders, Farley and Huffman"/>
    <s v="Cross-group clear-thinking task-force"/>
    <n v="172000"/>
    <x v="912"/>
    <x v="0"/>
    <n v="1691"/>
    <x v="1"/>
    <s v="USD"/>
    <n v="1333602000"/>
    <n v="1334898000"/>
    <b v="1"/>
    <b v="0"/>
    <s v="photography/photography books"/>
    <n v="0.32444767441860467"/>
    <n v="28748"/>
    <x v="7"/>
    <x v="14"/>
  </r>
  <r>
    <n v="946"/>
    <s v="Hall, Holmes and Walker"/>
    <s v="Public-key bandwidth-monitored intranet"/>
    <n v="153700"/>
    <x v="913"/>
    <x v="0"/>
    <n v="181"/>
    <x v="1"/>
    <s v="USD"/>
    <n v="1308200400"/>
    <n v="1308373200"/>
    <b v="0"/>
    <b v="0"/>
    <s v="theater/plays"/>
    <n v="9.9141184124918666E-2"/>
    <n v="7709.5"/>
    <x v="3"/>
    <x v="3"/>
  </r>
  <r>
    <n v="947"/>
    <s v="Smith-Powell"/>
    <s v="Upgradable clear-thinking hardware"/>
    <n v="3600"/>
    <x v="914"/>
    <x v="0"/>
    <n v="13"/>
    <x v="1"/>
    <s v="USD"/>
    <n v="1411707600"/>
    <n v="1412312400"/>
    <b v="0"/>
    <b v="0"/>
    <s v="theater/plays"/>
    <n v="0.26694444444444443"/>
    <n v="487"/>
    <x v="3"/>
    <x v="3"/>
  </r>
  <r>
    <n v="948"/>
    <s v="Smith-Hill"/>
    <s v="Integrated holistic paradigm"/>
    <n v="9400"/>
    <x v="915"/>
    <x v="3"/>
    <n v="160"/>
    <x v="1"/>
    <s v="USD"/>
    <n v="1418364000"/>
    <n v="1419228000"/>
    <b v="1"/>
    <b v="1"/>
    <s v="film &amp; video/documentary"/>
    <n v="0.62957446808510642"/>
    <n v="3039"/>
    <x v="4"/>
    <x v="4"/>
  </r>
  <r>
    <n v="949"/>
    <s v="Wright LLC"/>
    <s v="Seamless clear-thinking conglomeration"/>
    <n v="5900"/>
    <x v="916"/>
    <x v="1"/>
    <n v="203"/>
    <x v="1"/>
    <s v="USD"/>
    <n v="1429333200"/>
    <n v="1430974800"/>
    <b v="0"/>
    <b v="0"/>
    <s v="technology/web"/>
    <n v="1.6135593220338984"/>
    <n v="4861.5"/>
    <x v="2"/>
    <x v="2"/>
  </r>
  <r>
    <n v="950"/>
    <s v="Williams, Orozco and Gomez"/>
    <s v="Persistent content-based methodology"/>
    <n v="100"/>
    <x v="297"/>
    <x v="0"/>
    <n v="1"/>
    <x v="1"/>
    <s v="USD"/>
    <n v="1555390800"/>
    <n v="1555822800"/>
    <b v="0"/>
    <b v="1"/>
    <s v="theater/plays"/>
    <n v="0.05"/>
    <n v="3"/>
    <x v="3"/>
    <x v="3"/>
  </r>
  <r>
    <n v="951"/>
    <s v="Peterson Ltd"/>
    <s v="Re-engineered 24hour matrix"/>
    <n v="14500"/>
    <x v="917"/>
    <x v="1"/>
    <n v="1559"/>
    <x v="1"/>
    <s v="USD"/>
    <n v="1482732000"/>
    <n v="1482818400"/>
    <b v="0"/>
    <b v="1"/>
    <s v="music/rock"/>
    <n v="10.969379310344827"/>
    <n v="80307.5"/>
    <x v="1"/>
    <x v="1"/>
  </r>
  <r>
    <n v="952"/>
    <s v="Cummings-Hayes"/>
    <s v="Virtual multi-tasking core"/>
    <n v="145500"/>
    <x v="918"/>
    <x v="3"/>
    <n v="2266"/>
    <x v="1"/>
    <s v="USD"/>
    <n v="1470718800"/>
    <n v="1471928400"/>
    <b v="0"/>
    <b v="0"/>
    <s v="film &amp; video/documentary"/>
    <n v="0.70094158075601376"/>
    <n v="52126.5"/>
    <x v="4"/>
    <x v="4"/>
  </r>
  <r>
    <n v="953"/>
    <s v="Boyle Ltd"/>
    <s v="Streamlined fault-tolerant conglomeration"/>
    <n v="3300"/>
    <x v="919"/>
    <x v="0"/>
    <n v="21"/>
    <x v="1"/>
    <s v="USD"/>
    <n v="1450591200"/>
    <n v="1453701600"/>
    <b v="0"/>
    <b v="1"/>
    <s v="film &amp; video/science fiction"/>
    <n v="0.6"/>
    <n v="1000.5"/>
    <x v="4"/>
    <x v="22"/>
  </r>
  <r>
    <n v="954"/>
    <s v="Henderson, Parker and Diaz"/>
    <s v="Enterprise-wide client-driven policy"/>
    <n v="42600"/>
    <x v="920"/>
    <x v="1"/>
    <n v="1548"/>
    <x v="2"/>
    <s v="AUD"/>
    <n v="1348290000"/>
    <n v="1350363600"/>
    <b v="0"/>
    <b v="0"/>
    <s v="technology/web"/>
    <n v="3.6709859154929578"/>
    <n v="78966"/>
    <x v="2"/>
    <x v="2"/>
  </r>
  <r>
    <n v="955"/>
    <s v="Moss-Obrien"/>
    <s v="Function-based next generation emulation"/>
    <n v="700"/>
    <x v="921"/>
    <x v="1"/>
    <n v="80"/>
    <x v="1"/>
    <s v="USD"/>
    <n v="1353823200"/>
    <n v="1353996000"/>
    <b v="0"/>
    <b v="0"/>
    <s v="theater/plays"/>
    <n v="11.09"/>
    <n v="3921.5"/>
    <x v="3"/>
    <x v="3"/>
  </r>
  <r>
    <n v="956"/>
    <s v="Wood Inc"/>
    <s v="Re-engineered composite focus group"/>
    <n v="187600"/>
    <x v="922"/>
    <x v="0"/>
    <n v="830"/>
    <x v="1"/>
    <s v="USD"/>
    <n v="1450764000"/>
    <n v="1451109600"/>
    <b v="0"/>
    <b v="0"/>
    <s v="film &amp; video/science fiction"/>
    <n v="0.19028784648187633"/>
    <n v="18264"/>
    <x v="4"/>
    <x v="22"/>
  </r>
  <r>
    <n v="957"/>
    <s v="Riley, Cohen and Goodman"/>
    <s v="Profound mission-critical function"/>
    <n v="9800"/>
    <x v="923"/>
    <x v="1"/>
    <n v="131"/>
    <x v="1"/>
    <s v="USD"/>
    <n v="1329372000"/>
    <n v="1329631200"/>
    <b v="0"/>
    <b v="0"/>
    <s v="theater/plays"/>
    <n v="1.2687755102040816"/>
    <n v="6282.5"/>
    <x v="3"/>
    <x v="3"/>
  </r>
  <r>
    <n v="958"/>
    <s v="Green, Robinson and Ho"/>
    <s v="De-engineered zero-defect open system"/>
    <n v="1100"/>
    <x v="924"/>
    <x v="1"/>
    <n v="112"/>
    <x v="1"/>
    <s v="USD"/>
    <n v="1277096400"/>
    <n v="1278997200"/>
    <b v="0"/>
    <b v="0"/>
    <s v="film &amp; video/animation"/>
    <n v="7.3463636363636367"/>
    <n v="4096.5"/>
    <x v="4"/>
    <x v="10"/>
  </r>
  <r>
    <n v="959"/>
    <s v="Black-Graham"/>
    <s v="Operative hybrid utilization"/>
    <n v="145000"/>
    <x v="925"/>
    <x v="0"/>
    <n v="130"/>
    <x v="1"/>
    <s v="USD"/>
    <n v="1277701200"/>
    <n v="1280120400"/>
    <b v="0"/>
    <b v="0"/>
    <s v="publishing/translations"/>
    <n v="4.5731034482758622E-2"/>
    <n v="3380.5"/>
    <x v="5"/>
    <x v="18"/>
  </r>
  <r>
    <n v="960"/>
    <s v="Robbins Group"/>
    <s v="Function-based interactive matrix"/>
    <n v="5500"/>
    <x v="926"/>
    <x v="0"/>
    <n v="55"/>
    <x v="1"/>
    <s v="USD"/>
    <n v="1454911200"/>
    <n v="1458104400"/>
    <b v="0"/>
    <b v="0"/>
    <s v="technology/web"/>
    <n v="0.85054545454545449"/>
    <n v="2366.5"/>
    <x v="2"/>
    <x v="2"/>
  </r>
  <r>
    <n v="961"/>
    <s v="Mason, Case and May"/>
    <s v="Optimized content-based collaboration"/>
    <n v="5700"/>
    <x v="927"/>
    <x v="1"/>
    <n v="155"/>
    <x v="1"/>
    <s v="USD"/>
    <n v="1297922400"/>
    <n v="1298268000"/>
    <b v="0"/>
    <b v="0"/>
    <s v="publishing/translations"/>
    <n v="1.1929824561403508"/>
    <n v="3477.5"/>
    <x v="5"/>
    <x v="18"/>
  </r>
  <r>
    <n v="962"/>
    <s v="Harris, Russell and Mitchell"/>
    <s v="User-centric cohesive policy"/>
    <n v="3600"/>
    <x v="928"/>
    <x v="1"/>
    <n v="266"/>
    <x v="1"/>
    <s v="USD"/>
    <n v="1384408800"/>
    <n v="1386223200"/>
    <b v="0"/>
    <b v="0"/>
    <s v="food/food trucks"/>
    <n v="2.9602777777777778"/>
    <n v="5461.5"/>
    <x v="0"/>
    <x v="0"/>
  </r>
  <r>
    <n v="963"/>
    <s v="Rodriguez-Robinson"/>
    <s v="Ergonomic methodical hub"/>
    <n v="5900"/>
    <x v="929"/>
    <x v="0"/>
    <n v="114"/>
    <x v="6"/>
    <s v="EUR"/>
    <n v="1299304800"/>
    <n v="1299823200"/>
    <b v="0"/>
    <b v="1"/>
    <s v="photography/photography books"/>
    <n v="0.84694915254237291"/>
    <n v="2555.5"/>
    <x v="7"/>
    <x v="14"/>
  </r>
  <r>
    <n v="964"/>
    <s v="Peck, Higgins and Smith"/>
    <s v="Devolved disintermediate encryption"/>
    <n v="3700"/>
    <x v="930"/>
    <x v="1"/>
    <n v="155"/>
    <x v="1"/>
    <s v="USD"/>
    <n v="1431320400"/>
    <n v="1431752400"/>
    <b v="0"/>
    <b v="0"/>
    <s v="theater/plays"/>
    <n v="3.5578378378378379"/>
    <n v="6659.5"/>
    <x v="3"/>
    <x v="3"/>
  </r>
  <r>
    <n v="965"/>
    <s v="Nunez-King"/>
    <s v="Phased clear-thinking policy"/>
    <n v="2200"/>
    <x v="931"/>
    <x v="1"/>
    <n v="207"/>
    <x v="4"/>
    <s v="GBP"/>
    <n v="1264399200"/>
    <n v="1267855200"/>
    <b v="0"/>
    <b v="0"/>
    <s v="music/rock"/>
    <n v="3.8640909090909092"/>
    <n v="4354"/>
    <x v="1"/>
    <x v="1"/>
  </r>
  <r>
    <n v="966"/>
    <s v="Davis and Sons"/>
    <s v="Seamless solution-oriented capacity"/>
    <n v="1700"/>
    <x v="932"/>
    <x v="1"/>
    <n v="245"/>
    <x v="1"/>
    <s v="USD"/>
    <n v="1497502800"/>
    <n v="1497675600"/>
    <b v="0"/>
    <b v="0"/>
    <s v="theater/plays"/>
    <n v="7.9223529411764702"/>
    <n v="6856.5"/>
    <x v="3"/>
    <x v="3"/>
  </r>
  <r>
    <n v="967"/>
    <s v="Howard-Douglas"/>
    <s v="Organized human-resource attitude"/>
    <n v="88400"/>
    <x v="933"/>
    <x v="1"/>
    <n v="1573"/>
    <x v="1"/>
    <s v="USD"/>
    <n v="1333688400"/>
    <n v="1336885200"/>
    <b v="0"/>
    <b v="0"/>
    <s v="music/world music"/>
    <n v="1.3703393665158372"/>
    <n v="61355.5"/>
    <x v="1"/>
    <x v="21"/>
  </r>
  <r>
    <n v="968"/>
    <s v="Gonzalez-White"/>
    <s v="Open-architected disintermediate budgetary management"/>
    <n v="2400"/>
    <x v="934"/>
    <x v="1"/>
    <n v="114"/>
    <x v="1"/>
    <s v="USD"/>
    <n v="1293861600"/>
    <n v="1295157600"/>
    <b v="0"/>
    <b v="0"/>
    <s v="food/food trucks"/>
    <n v="3.3820833333333336"/>
    <n v="4115.5"/>
    <x v="0"/>
    <x v="0"/>
  </r>
  <r>
    <n v="969"/>
    <s v="Lopez-King"/>
    <s v="Multi-lateral radical solution"/>
    <n v="7900"/>
    <x v="935"/>
    <x v="1"/>
    <n v="93"/>
    <x v="1"/>
    <s v="USD"/>
    <n v="1576994400"/>
    <n v="1577599200"/>
    <b v="0"/>
    <b v="0"/>
    <s v="theater/plays"/>
    <n v="1.0822784810126582"/>
    <n v="4321.5"/>
    <x v="3"/>
    <x v="3"/>
  </r>
  <r>
    <n v="970"/>
    <s v="Glover-Nelson"/>
    <s v="Inverse context-sensitive info-mediaries"/>
    <n v="94900"/>
    <x v="936"/>
    <x v="0"/>
    <n v="594"/>
    <x v="1"/>
    <s v="USD"/>
    <n v="1304917200"/>
    <n v="1305003600"/>
    <b v="0"/>
    <b v="0"/>
    <s v="theater/plays"/>
    <n v="0.60757639620653314"/>
    <n v="29126.5"/>
    <x v="3"/>
    <x v="3"/>
  </r>
  <r>
    <n v="971"/>
    <s v="Garner and Sons"/>
    <s v="Versatile neutral workforce"/>
    <n v="5100"/>
    <x v="937"/>
    <x v="0"/>
    <n v="24"/>
    <x v="1"/>
    <s v="USD"/>
    <n v="1381208400"/>
    <n v="1381726800"/>
    <b v="0"/>
    <b v="0"/>
    <s v="film &amp; video/television"/>
    <n v="0.27725490196078434"/>
    <n v="719"/>
    <x v="4"/>
    <x v="19"/>
  </r>
  <r>
    <n v="972"/>
    <s v="Sellers, Roach and Garrison"/>
    <s v="Multi-tiered systematic knowledge user"/>
    <n v="42700"/>
    <x v="938"/>
    <x v="1"/>
    <n v="1681"/>
    <x v="1"/>
    <s v="USD"/>
    <n v="1401685200"/>
    <n v="1402462800"/>
    <b v="0"/>
    <b v="1"/>
    <s v="technology/web"/>
    <n v="2.283934426229508"/>
    <n v="49602.5"/>
    <x v="2"/>
    <x v="2"/>
  </r>
  <r>
    <n v="973"/>
    <s v="Herrera, Bennett and Silva"/>
    <s v="Programmable multi-state algorithm"/>
    <n v="121100"/>
    <x v="939"/>
    <x v="0"/>
    <n v="252"/>
    <x v="1"/>
    <s v="USD"/>
    <n v="1291960800"/>
    <n v="1292133600"/>
    <b v="0"/>
    <b v="1"/>
    <s v="theater/plays"/>
    <n v="0.21615194054500414"/>
    <n v="13214"/>
    <x v="3"/>
    <x v="3"/>
  </r>
  <r>
    <n v="974"/>
    <s v="Thomas, Clay and Mendoza"/>
    <s v="Multi-channeled reciprocal interface"/>
    <n v="800"/>
    <x v="940"/>
    <x v="1"/>
    <n v="32"/>
    <x v="1"/>
    <s v="USD"/>
    <n v="1368853200"/>
    <n v="1368939600"/>
    <b v="0"/>
    <b v="0"/>
    <s v="music/indie rock"/>
    <n v="3.73875"/>
    <n v="1511.5"/>
    <x v="1"/>
    <x v="7"/>
  </r>
  <r>
    <n v="975"/>
    <s v="Ayala Group"/>
    <s v="Right-sized maximized migration"/>
    <n v="5400"/>
    <x v="941"/>
    <x v="1"/>
    <n v="135"/>
    <x v="1"/>
    <s v="USD"/>
    <n v="1448776800"/>
    <n v="1452146400"/>
    <b v="0"/>
    <b v="1"/>
    <s v="theater/plays"/>
    <n v="1.5492592592592593"/>
    <n v="4250.5"/>
    <x v="3"/>
    <x v="3"/>
  </r>
  <r>
    <n v="976"/>
    <s v="Huerta, Roberts and Dickerson"/>
    <s v="Self-enabling value-added artificial intelligence"/>
    <n v="4000"/>
    <x v="942"/>
    <x v="1"/>
    <n v="140"/>
    <x v="1"/>
    <s v="USD"/>
    <n v="1296194400"/>
    <n v="1296712800"/>
    <b v="0"/>
    <b v="1"/>
    <s v="theater/plays"/>
    <n v="3.2214999999999998"/>
    <n v="6513"/>
    <x v="3"/>
    <x v="3"/>
  </r>
  <r>
    <n v="977"/>
    <s v="Johnson Group"/>
    <s v="Vision-oriented interactive solution"/>
    <n v="7000"/>
    <x v="943"/>
    <x v="0"/>
    <n v="67"/>
    <x v="1"/>
    <s v="USD"/>
    <n v="1517983200"/>
    <n v="1520748000"/>
    <b v="0"/>
    <b v="0"/>
    <s v="food/food trucks"/>
    <n v="0.73957142857142855"/>
    <n v="2622"/>
    <x v="0"/>
    <x v="0"/>
  </r>
  <r>
    <n v="978"/>
    <s v="Bailey, Nguyen and Martinez"/>
    <s v="Fundamental user-facing productivity"/>
    <n v="1000"/>
    <x v="944"/>
    <x v="1"/>
    <n v="92"/>
    <x v="1"/>
    <s v="USD"/>
    <n v="1478930400"/>
    <n v="1480831200"/>
    <b v="0"/>
    <b v="0"/>
    <s v="games/video games"/>
    <n v="8.641"/>
    <n v="4366.5"/>
    <x v="6"/>
    <x v="11"/>
  </r>
  <r>
    <n v="979"/>
    <s v="Williams, Martin and Meyer"/>
    <s v="Innovative well-modulated capability"/>
    <n v="60200"/>
    <x v="945"/>
    <x v="1"/>
    <n v="1015"/>
    <x v="4"/>
    <s v="GBP"/>
    <n v="1426395600"/>
    <n v="1426914000"/>
    <b v="0"/>
    <b v="0"/>
    <s v="theater/plays"/>
    <n v="1.432624584717608"/>
    <n v="43629.5"/>
    <x v="3"/>
    <x v="3"/>
  </r>
  <r>
    <n v="980"/>
    <s v="Huff-Johnson"/>
    <s v="Universal fault-tolerant orchestration"/>
    <n v="195200"/>
    <x v="946"/>
    <x v="0"/>
    <n v="742"/>
    <x v="1"/>
    <s v="USD"/>
    <n v="1446181200"/>
    <n v="1446616800"/>
    <b v="1"/>
    <b v="0"/>
    <s v="publishing/nonfiction"/>
    <n v="0.40281762295081969"/>
    <n v="39686"/>
    <x v="5"/>
    <x v="9"/>
  </r>
  <r>
    <n v="981"/>
    <s v="Diaz-Little"/>
    <s v="Grass-roots executive synergy"/>
    <n v="6700"/>
    <x v="947"/>
    <x v="1"/>
    <n v="323"/>
    <x v="1"/>
    <s v="USD"/>
    <n v="1514181600"/>
    <n v="1517032800"/>
    <b v="0"/>
    <b v="0"/>
    <s v="technology/web"/>
    <n v="1.7822388059701493"/>
    <n v="6132"/>
    <x v="2"/>
    <x v="2"/>
  </r>
  <r>
    <n v="982"/>
    <s v="Freeman-French"/>
    <s v="Multi-layered optimal application"/>
    <n v="7200"/>
    <x v="948"/>
    <x v="0"/>
    <n v="75"/>
    <x v="1"/>
    <s v="USD"/>
    <n v="1311051600"/>
    <n v="1311224400"/>
    <b v="0"/>
    <b v="1"/>
    <s v="film &amp; video/documentary"/>
    <n v="0.84930555555555554"/>
    <n v="3095"/>
    <x v="4"/>
    <x v="4"/>
  </r>
  <r>
    <n v="983"/>
    <s v="Beck-Weber"/>
    <s v="Business-focused full-range core"/>
    <n v="129100"/>
    <x v="949"/>
    <x v="1"/>
    <n v="2326"/>
    <x v="1"/>
    <s v="USD"/>
    <n v="1564894800"/>
    <n v="1566190800"/>
    <b v="0"/>
    <b v="0"/>
    <s v="film &amp; video/documentary"/>
    <n v="1.4593648334624323"/>
    <n v="95365"/>
    <x v="4"/>
    <x v="4"/>
  </r>
  <r>
    <n v="984"/>
    <s v="Lewis-Jacobson"/>
    <s v="Exclusive system-worthy Graphic Interface"/>
    <n v="6500"/>
    <x v="950"/>
    <x v="1"/>
    <n v="381"/>
    <x v="1"/>
    <s v="USD"/>
    <n v="1567918800"/>
    <n v="1570165200"/>
    <b v="0"/>
    <b v="0"/>
    <s v="theater/plays"/>
    <n v="1.5246153846153847"/>
    <n v="5145.5"/>
    <x v="3"/>
    <x v="3"/>
  </r>
  <r>
    <n v="985"/>
    <s v="Logan-Curtis"/>
    <s v="Enhanced optimal ability"/>
    <n v="170600"/>
    <x v="951"/>
    <x v="0"/>
    <n v="4405"/>
    <x v="1"/>
    <s v="USD"/>
    <n v="1386309600"/>
    <n v="1388556000"/>
    <b v="0"/>
    <b v="1"/>
    <s v="music/rock"/>
    <n v="0.67129542790152408"/>
    <n v="59464"/>
    <x v="1"/>
    <x v="1"/>
  </r>
  <r>
    <n v="986"/>
    <s v="Chan, Washington and Callahan"/>
    <s v="Optional zero administration neural-net"/>
    <n v="7800"/>
    <x v="952"/>
    <x v="0"/>
    <n v="92"/>
    <x v="1"/>
    <s v="USD"/>
    <n v="1301979600"/>
    <n v="1303189200"/>
    <b v="0"/>
    <b v="0"/>
    <s v="music/rock"/>
    <n v="0.40307692307692305"/>
    <n v="1618"/>
    <x v="1"/>
    <x v="1"/>
  </r>
  <r>
    <n v="987"/>
    <s v="Wilson Group"/>
    <s v="Ameliorated foreground focus group"/>
    <n v="6200"/>
    <x v="953"/>
    <x v="1"/>
    <n v="480"/>
    <x v="1"/>
    <s v="USD"/>
    <n v="1493269200"/>
    <n v="1494478800"/>
    <b v="0"/>
    <b v="0"/>
    <s v="film &amp; video/documentary"/>
    <n v="2.1679032258064517"/>
    <n v="6960.5"/>
    <x v="4"/>
    <x v="4"/>
  </r>
  <r>
    <n v="988"/>
    <s v="Gardner, Ryan and Gutierrez"/>
    <s v="Triple-buffered multi-tasking matrices"/>
    <n v="9400"/>
    <x v="802"/>
    <x v="0"/>
    <n v="64"/>
    <x v="1"/>
    <s v="USD"/>
    <n v="1478930400"/>
    <n v="1480744800"/>
    <b v="0"/>
    <b v="0"/>
    <s v="publishing/radio &amp; podcasts"/>
    <n v="0.52117021276595743"/>
    <n v="2481.5"/>
    <x v="5"/>
    <x v="15"/>
  </r>
  <r>
    <n v="989"/>
    <s v="Hernandez Inc"/>
    <s v="Versatile dedicated migration"/>
    <n v="2400"/>
    <x v="954"/>
    <x v="1"/>
    <n v="226"/>
    <x v="1"/>
    <s v="USD"/>
    <n v="1555390800"/>
    <n v="1555822800"/>
    <b v="0"/>
    <b v="0"/>
    <s v="publishing/translations"/>
    <n v="4.9958333333333336"/>
    <n v="6108"/>
    <x v="5"/>
    <x v="18"/>
  </r>
  <r>
    <n v="990"/>
    <s v="Ortiz-Roberts"/>
    <s v="Devolved foreground customer loyalty"/>
    <n v="7800"/>
    <x v="955"/>
    <x v="0"/>
    <n v="64"/>
    <x v="1"/>
    <s v="USD"/>
    <n v="1456984800"/>
    <n v="1458882000"/>
    <b v="0"/>
    <b v="1"/>
    <s v="film &amp; video/drama"/>
    <n v="0.87679487179487181"/>
    <n v="3451.5"/>
    <x v="4"/>
    <x v="6"/>
  </r>
  <r>
    <n v="991"/>
    <s v="Ramirez LLC"/>
    <s v="Reduced reciprocal focus group"/>
    <n v="9800"/>
    <x v="551"/>
    <x v="1"/>
    <n v="241"/>
    <x v="1"/>
    <s v="USD"/>
    <n v="1411621200"/>
    <n v="1411966800"/>
    <b v="0"/>
    <b v="1"/>
    <s v="music/rock"/>
    <n v="1.131734693877551"/>
    <n v="5666"/>
    <x v="1"/>
    <x v="1"/>
  </r>
  <r>
    <n v="992"/>
    <s v="Morrow Inc"/>
    <s v="Networked global migration"/>
    <n v="3100"/>
    <x v="956"/>
    <x v="1"/>
    <n v="132"/>
    <x v="1"/>
    <s v="USD"/>
    <n v="1525669200"/>
    <n v="1526878800"/>
    <b v="0"/>
    <b v="1"/>
    <s v="film &amp; video/drama"/>
    <n v="4.2654838709677421"/>
    <n v="6677.5"/>
    <x v="4"/>
    <x v="6"/>
  </r>
  <r>
    <n v="993"/>
    <s v="Erickson-Rogers"/>
    <s v="De-engineered even-keeled definition"/>
    <n v="9800"/>
    <x v="957"/>
    <x v="3"/>
    <n v="75"/>
    <x v="6"/>
    <s v="EUR"/>
    <n v="1450936800"/>
    <n v="1452405600"/>
    <b v="0"/>
    <b v="1"/>
    <s v="photography/photography books"/>
    <n v="0.77632653061224488"/>
    <n v="3841.5"/>
    <x v="7"/>
    <x v="14"/>
  </r>
  <r>
    <n v="994"/>
    <s v="Leach, Rich and Price"/>
    <s v="Implemented bi-directional flexibility"/>
    <n v="141100"/>
    <x v="958"/>
    <x v="0"/>
    <n v="842"/>
    <x v="1"/>
    <s v="USD"/>
    <n v="1413522000"/>
    <n v="1414040400"/>
    <b v="0"/>
    <b v="1"/>
    <s v="publishing/translations"/>
    <n v="0.52496810772501767"/>
    <n v="37457.5"/>
    <x v="5"/>
    <x v="18"/>
  </r>
  <r>
    <n v="995"/>
    <s v="Manning-Hamilton"/>
    <s v="Vision-oriented scalable definition"/>
    <n v="97300"/>
    <x v="959"/>
    <x v="1"/>
    <n v="2043"/>
    <x v="1"/>
    <s v="USD"/>
    <n v="1541307600"/>
    <n v="1543816800"/>
    <b v="0"/>
    <b v="1"/>
    <s v="food/food trucks"/>
    <n v="1.5746762589928058"/>
    <n v="77629.5"/>
    <x v="0"/>
    <x v="0"/>
  </r>
  <r>
    <n v="996"/>
    <s v="Butler LLC"/>
    <s v="Future-proofed upward-trending migration"/>
    <n v="6600"/>
    <x v="960"/>
    <x v="0"/>
    <n v="112"/>
    <x v="1"/>
    <s v="USD"/>
    <n v="1357106400"/>
    <n v="1359698400"/>
    <b v="0"/>
    <b v="0"/>
    <s v="theater/plays"/>
    <n v="0.72939393939393937"/>
    <n v="2463"/>
    <x v="3"/>
    <x v="3"/>
  </r>
  <r>
    <n v="997"/>
    <s v="Ball LLC"/>
    <s v="Right-sized full-range throughput"/>
    <n v="7600"/>
    <x v="961"/>
    <x v="3"/>
    <n v="139"/>
    <x v="6"/>
    <s v="EUR"/>
    <n v="1390197600"/>
    <n v="1390629600"/>
    <b v="0"/>
    <b v="0"/>
    <s v="theater/plays"/>
    <n v="0.60565789473684206"/>
    <n v="2371"/>
    <x v="3"/>
    <x v="3"/>
  </r>
  <r>
    <n v="998"/>
    <s v="Taylor, Santiago and Flores"/>
    <s v="Polarized composite customer loyalty"/>
    <n v="66600"/>
    <x v="962"/>
    <x v="0"/>
    <n v="374"/>
    <x v="1"/>
    <s v="USD"/>
    <n v="1265868000"/>
    <n v="1267077600"/>
    <b v="0"/>
    <b v="1"/>
    <s v="music/indie rock"/>
    <n v="0.5679129129129129"/>
    <n v="19098.5"/>
    <x v="1"/>
    <x v="7"/>
  </r>
  <r>
    <n v="999"/>
    <s v="Hernandez, Norton and Kelley"/>
    <s v="Expanded eco-centric policy"/>
    <n v="111100"/>
    <x v="963"/>
    <x v="3"/>
    <n v="1122"/>
    <x v="1"/>
    <s v="USD"/>
    <n v="1467176400"/>
    <n v="1467781200"/>
    <b v="0"/>
    <b v="0"/>
    <s v="food/food trucks"/>
    <n v="0.56542754275427543"/>
    <n v="31970.5"/>
    <x v="0"/>
    <x v="0"/>
  </r>
  <r>
    <m/>
    <m/>
    <m/>
    <m/>
    <x v="964"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735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71974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250.5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2659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6684.5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554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7484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11327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1626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702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528.5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2842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5196.5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514.5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19433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5570.5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68047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3112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15502.5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74666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19545.5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38290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7542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5346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6033.5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2664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807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9927.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76285.5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7292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5538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44991.5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97542.5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709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296.5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558.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5723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5109.5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2557.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38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6017.5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4106.5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86964.5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5319.5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2289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2169.5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3639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65646.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6978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1.5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73355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1267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6282.5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2756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5938.5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5828.5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222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3171.5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1989.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68798.5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93501.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7350.5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281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1386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7320.5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659.5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60978.5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7377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959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80432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3280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2038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4670.5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2430.5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7388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48838.5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2258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6933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20533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3569.5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19134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7576.5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20498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20969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3250.5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304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62261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6314.5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4342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3119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37683.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26136.5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33243.5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493.5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522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76922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6080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17085.5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7557.5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4678.5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5379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1249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6270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4962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7076.5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3306.5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4506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1569.5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10801.5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37164.5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6498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6284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6971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74343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3204.5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4399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3209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5451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57027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5013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45721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16877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4828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327.5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35195.5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26869.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21564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2405.5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772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84279.5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1961.5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7072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45114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2802.5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1389.5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2381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4665.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9786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230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33197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5809.5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369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5877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29948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784.5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768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5681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13.5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44752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89474.5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90896.5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50854.5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45950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13646.5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1121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2340.5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96521.5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6574.5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2187.5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4645.5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4555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76075.5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56392.5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6841.5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5475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20531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50039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2797.5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263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344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79598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2708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24294.5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43421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82166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568.5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81361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7421.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2725.5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99534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1805.5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5445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68.5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14622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69913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1330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22722.5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281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1637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4380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1538.5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4421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28840.5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2639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553.5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104.5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490.5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1.5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723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3312.5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98955.5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1284.5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284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1776.5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2150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100581.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21010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3282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50362.5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6234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87919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7244.5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3083.5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95268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29422.5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6353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70018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42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61004.5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3380.5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41414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95239.5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91139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5555.5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51847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83910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84174.5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5092.5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2795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2957.5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3031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4165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1840.5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2190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7575.5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5117.5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1584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2454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86706.5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5489.5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5239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2020.5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7492.5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7435.5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3271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660.5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87280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2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1970.5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3161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54748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4296.5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4921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487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420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6805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5446.5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5098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13378.5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2717.5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77.5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85443.5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3058.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4454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73339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1378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4464.5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4575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1007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78621.5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5493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394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4767.5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2728.5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3774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4445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710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7464.5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6307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4604.5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773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4142.5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3305.5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9870.5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6694.5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2806.5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6905.5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4631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4163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363.5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548.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110.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5339.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1695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3444.5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2554.5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1001.5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3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6198.5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12239.5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1420.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5805.5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4049.5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260.5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22066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44181.5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1581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801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6466.5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93543.5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4460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2129.5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625.5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3254.5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649.5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460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1657.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4086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81445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100772.5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1087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5977.5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298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1727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517.5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67133.5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844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31857.5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416.5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20933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6076.5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62325.5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100455.5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34837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58579.5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63366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55135.5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17678.5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49017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16096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2500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41894.5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11745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391.5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399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73153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48440.5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3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8322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505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69832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3814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1163.5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1735.5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214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584.5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067.5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69003.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4817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6973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4234.5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366.5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5923.5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5379.5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972.5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7300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7448.5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92465.5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65293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7246.5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83198.5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11257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752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6203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2612.5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12618.5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1478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2046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4952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2935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194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100789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28998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52311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21609.5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6541.5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51252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2263.5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272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34577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73423.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894.5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729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3930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7268.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6162.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31534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1.5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7035.5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1493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85917.5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78279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13481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36114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6292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6141.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31759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28323.5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4121.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7090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59358.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82451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6485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30223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479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981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72836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3258.5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3066.5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640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7942.5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1073.5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3929.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5266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99772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23892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7664.5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2785.5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4955.5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3230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33273.5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456.5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89916.5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6963.5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080.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7537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51596.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84542.5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888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5437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166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5617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5454.5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882.5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19096.5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22994.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4394.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2.5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94294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1538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51965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901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70815.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77021.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689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60413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2889.5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2084.5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70717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29134.5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73685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48728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4454.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2013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4096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818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5243.5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5335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41.5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30458.5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4506.5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7374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4321.5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29121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2363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82679.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6241.5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4371.5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80734.5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349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24395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39296.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14246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61.5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99685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5889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47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2370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87940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23213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3289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6976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729.5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860.5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1734.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23448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40407.5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4769.5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537.5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23221.5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3493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6422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84701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28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98738.5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60384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4710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17930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6458.5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1647.5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15825.5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2465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27085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3343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316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91287.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719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5715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290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3196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1557.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915.5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6545.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97280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3653.5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291.5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49056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90989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4086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93152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6814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367.5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7418.5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49993.5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2916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3598.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7172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21740.5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989.5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022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3913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83399.5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3479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6376.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91029.5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42302.5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2.5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54188.5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4479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38025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7481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7112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6294.5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6090.5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4046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53671.5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81004.5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44.5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647.5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2596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1591.5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98881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2080.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7554.5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6993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24147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49044.5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1665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2495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389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5055.5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26489.5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3181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791.5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8206.5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3178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76347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195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2286.5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30921.5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52434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6600.5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3392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3504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62942.5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2607.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2955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3164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10248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961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5662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74112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029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75483.5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89138.5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2597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3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606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46158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3222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77147.5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3142.5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3282.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91448.5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5695.5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6079.5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92881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575.5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418.5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970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20964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7329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6183.5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1775.5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49117.5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28202.5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5826.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80406.5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2990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76749.5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7340.5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2932.5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697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5631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1490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28113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3030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93409.5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5590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2837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47241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80428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65097.5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3407.5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4706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2438.5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10013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735.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6755.5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16680.5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42456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91590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45181.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940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31448.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29802.5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1.5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88953.5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6546.5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7133.5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90476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6738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25191.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419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15992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28880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3757.5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29312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4518.5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3905.5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13817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6245.5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1005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6287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2834.5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88320.5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38528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60100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57558.5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1251.5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29234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6130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59692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2271.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9047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7437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72388.5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80347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4106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4195.5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3855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47713.5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7257.5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7124.5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631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3708.5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174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678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2757.5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58572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3867.5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59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48888.5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102127.5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95475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3150.5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2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4591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2396.5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9883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5399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5036.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69965.5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5873.5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6078.5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070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3241.5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637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463.5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5638.5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91910.5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1476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5255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7211.5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4307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5340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1632.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2744.5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39471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6697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5691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49482.5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24375.5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743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372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5259.5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59959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719.5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54371.5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42123.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6970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6697.5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1281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60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786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45.5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804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7140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6817.5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60.5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7190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1062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60984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574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34375.5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6946.5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4316.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2738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6101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60904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3892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5092.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2905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84261.5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57944.5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8401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7293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3152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3286.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4079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61.5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6950.5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27942.5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5619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56258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929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397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87362.5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5176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3426.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489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7412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23331.5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208.5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4406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2792.5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2235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5571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5294.5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52921.5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653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576.5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30926.5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602.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1698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28943.5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273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343.5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6613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4193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526.5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2176.5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258.5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3264.5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37373.5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2386.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6179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3380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602.5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2499.5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4169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945.5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01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532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6290.5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35999.5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68722.5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3864.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149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5952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7141.5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95840.5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3866.5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227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6144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7241.5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9554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7446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54398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7053.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495.5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3108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2484.5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2541.5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723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55025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68726.5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5444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5673.5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39556.5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3090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76378.5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4575.5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7400.5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6005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6573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4289.5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1368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4420.5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69720.5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2566.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5642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5501.5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4612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6314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1268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56484.5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98485.5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12204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4358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819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1406.5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1328.5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254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4740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3322.5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81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7363.5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76893.5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39971.5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4048.5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6532.5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19451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3520.5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98616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4036.5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0577.5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71913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2766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1084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63928.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512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2745.5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97757.5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16058.5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1520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41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5630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1090.5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4785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1160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6232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4815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78659.5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3961.5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008.5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84.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1632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5607.5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77399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123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47606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6371.5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1.5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4452.5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1822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361.5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05.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6595.5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577.5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942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62942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4350.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5255.5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6000.5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244.5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18029.5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1908.5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98901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697.5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1062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4588.5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10570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4965.5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62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6350.5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2042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97290.5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3393.5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796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1669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100081.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068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2007.5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2920.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2513.5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88458.5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5692.5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5072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55.5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42933.5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5094.5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1953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3113.5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2846.5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3136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6041.5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4202.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28748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7709.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487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039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861.5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3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80307.5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52126.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1000.5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78966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3921.5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18264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6282.5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4096.5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3380.5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2366.5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3477.5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5461.5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2555.5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6659.5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35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6856.5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61355.5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4115.5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4321.5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29126.5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719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49602.5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3214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1511.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4250.5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6513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2622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4366.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43629.5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39686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6132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3095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9536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5145.5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59464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161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6960.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2481.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6108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3451.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5666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6677.5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3841.5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37457.5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7629.5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2463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2371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9098.5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31970.5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882D8E-1ED6-A94B-8F80-101A28B3266A}" name="PivotTable2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223B9-209E-E442-8633-E031D75B090C}" name="PivotTable3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>
      <items count="966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x="964"/>
        <item t="default"/>
      </items>
    </pivotField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DAFF01-EEC0-2A4F-9B32-EA45281C5B83}" name="PivotTable4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K1" workbookViewId="0">
      <selection activeCell="G4" sqref="G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5" width="10.83203125" style="15"/>
    <col min="6" max="6" width="10.83203125" style="4"/>
    <col min="7" max="7" width="13" bestFit="1" customWidth="1"/>
    <col min="10" max="11" width="11.1640625" bestFit="1" customWidth="1"/>
    <col min="14" max="14" width="28" bestFit="1" customWidth="1"/>
    <col min="15" max="15" width="13.83203125" style="6" bestFit="1" customWidth="1"/>
    <col min="16" max="16" width="15.5" bestFit="1" customWidth="1"/>
    <col min="17" max="17" width="14.1640625" bestFit="1" customWidth="1"/>
    <col min="18" max="18" width="11.83203125" bestFit="1" customWidth="1"/>
    <col min="19" max="19" width="21" bestFit="1" customWidth="1"/>
    <col min="20" max="20" width="19.8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6" t="s">
        <v>2</v>
      </c>
      <c r="E1" s="16" t="s">
        <v>3</v>
      </c>
      <c r="F1" s="8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5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 s="15">
        <v>100</v>
      </c>
      <c r="E2" s="15">
        <v>0</v>
      </c>
      <c r="F2" s="4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6">
        <f>E2/D2</f>
        <v>0</v>
      </c>
      <c r="P2">
        <f>AVERAGE(E2,G2)</f>
        <v>0</v>
      </c>
      <c r="Q2" t="s">
        <v>2033</v>
      </c>
      <c r="R2" s="9" t="s">
        <v>2034</v>
      </c>
      <c r="S2" s="12">
        <f>(((J2/60)/60)/24)+DATE(1970,1,1)</f>
        <v>42336.25</v>
      </c>
      <c r="T2" s="12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 s="15">
        <v>1400</v>
      </c>
      <c r="E3" s="15">
        <v>14560</v>
      </c>
      <c r="F3" s="4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6">
        <f t="shared" ref="O3:O66" si="0">E3/D3</f>
        <v>10.4</v>
      </c>
      <c r="P3">
        <f t="shared" ref="P3:P66" si="1">AVERAGE(E3,G3)</f>
        <v>7359</v>
      </c>
      <c r="Q3" t="s">
        <v>2035</v>
      </c>
      <c r="R3" s="9" t="s">
        <v>2036</v>
      </c>
      <c r="S3" s="12">
        <f t="shared" ref="S3:S66" si="2">(((J3/60)/60)/24)+DATE(1970,1,1)</f>
        <v>41870.208333333336</v>
      </c>
      <c r="T3" s="12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 s="15">
        <v>108400</v>
      </c>
      <c r="E4" s="15">
        <v>142523</v>
      </c>
      <c r="F4" s="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6">
        <f t="shared" si="0"/>
        <v>1.3147878228782288</v>
      </c>
      <c r="P4">
        <f t="shared" si="1"/>
        <v>71974</v>
      </c>
      <c r="Q4" t="s">
        <v>2037</v>
      </c>
      <c r="R4" s="9" t="s">
        <v>2038</v>
      </c>
      <c r="S4" s="12">
        <f t="shared" si="2"/>
        <v>41595.25</v>
      </c>
      <c r="T4" s="12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 s="15">
        <v>4200</v>
      </c>
      <c r="E5" s="15">
        <v>2477</v>
      </c>
      <c r="F5" s="4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6">
        <f t="shared" si="0"/>
        <v>0.58976190476190471</v>
      </c>
      <c r="P5">
        <f t="shared" si="1"/>
        <v>1250.5</v>
      </c>
      <c r="Q5" t="s">
        <v>2035</v>
      </c>
      <c r="R5" s="9" t="s">
        <v>2036</v>
      </c>
      <c r="S5" s="12">
        <f t="shared" si="2"/>
        <v>43688.208333333328</v>
      </c>
      <c r="T5" s="12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 s="15">
        <v>7600</v>
      </c>
      <c r="E6" s="15">
        <v>5265</v>
      </c>
      <c r="F6" s="4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6">
        <f t="shared" si="0"/>
        <v>0.69276315789473686</v>
      </c>
      <c r="P6">
        <f t="shared" si="1"/>
        <v>2659</v>
      </c>
      <c r="Q6" t="s">
        <v>2039</v>
      </c>
      <c r="R6" s="9" t="s">
        <v>2040</v>
      </c>
      <c r="S6" s="12">
        <f t="shared" si="2"/>
        <v>43485.25</v>
      </c>
      <c r="T6" s="12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 s="15">
        <v>7600</v>
      </c>
      <c r="E7" s="15">
        <v>13195</v>
      </c>
      <c r="F7" s="4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6">
        <f t="shared" si="0"/>
        <v>1.7361842105263159</v>
      </c>
      <c r="P7">
        <f t="shared" si="1"/>
        <v>6684.5</v>
      </c>
      <c r="Q7" t="s">
        <v>2039</v>
      </c>
      <c r="R7" s="9" t="s">
        <v>2040</v>
      </c>
      <c r="S7" s="12">
        <f t="shared" si="2"/>
        <v>41149.208333333336</v>
      </c>
      <c r="T7" s="12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 s="15">
        <v>5200</v>
      </c>
      <c r="E8" s="15">
        <v>1090</v>
      </c>
      <c r="F8" s="4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6">
        <f t="shared" si="0"/>
        <v>0.20961538461538462</v>
      </c>
      <c r="P8">
        <f t="shared" si="1"/>
        <v>554</v>
      </c>
      <c r="Q8" t="s">
        <v>2041</v>
      </c>
      <c r="R8" s="9" t="s">
        <v>2042</v>
      </c>
      <c r="S8" s="12">
        <f t="shared" si="2"/>
        <v>42991.208333333328</v>
      </c>
      <c r="T8" s="12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 s="15">
        <v>4500</v>
      </c>
      <c r="E9" s="15">
        <v>14741</v>
      </c>
      <c r="F9" s="4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6">
        <f t="shared" si="0"/>
        <v>3.2757777777777779</v>
      </c>
      <c r="P9">
        <f t="shared" si="1"/>
        <v>7484</v>
      </c>
      <c r="Q9" t="s">
        <v>2039</v>
      </c>
      <c r="R9" s="9" t="s">
        <v>2040</v>
      </c>
      <c r="S9" s="12">
        <f t="shared" si="2"/>
        <v>42229.208333333328</v>
      </c>
      <c r="T9" s="12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 s="15">
        <v>110100</v>
      </c>
      <c r="E10" s="15">
        <v>21946</v>
      </c>
      <c r="F10" s="4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6">
        <f t="shared" si="0"/>
        <v>0.19932788374205268</v>
      </c>
      <c r="P10">
        <f t="shared" si="1"/>
        <v>11327</v>
      </c>
      <c r="Q10" t="s">
        <v>2039</v>
      </c>
      <c r="R10" s="9" t="s">
        <v>2040</v>
      </c>
      <c r="S10" s="12">
        <f t="shared" si="2"/>
        <v>40399.208333333336</v>
      </c>
      <c r="T10" s="12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 s="15">
        <v>6200</v>
      </c>
      <c r="E11" s="15">
        <v>3208</v>
      </c>
      <c r="F11" s="4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6">
        <f t="shared" si="0"/>
        <v>0.51741935483870971</v>
      </c>
      <c r="P11">
        <f t="shared" si="1"/>
        <v>1626</v>
      </c>
      <c r="Q11" t="s">
        <v>2035</v>
      </c>
      <c r="R11" s="9" t="s">
        <v>2043</v>
      </c>
      <c r="S11" s="12">
        <f t="shared" si="2"/>
        <v>41536.208333333336</v>
      </c>
      <c r="T11" s="12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 s="15">
        <v>5200</v>
      </c>
      <c r="E12" s="15">
        <v>13838</v>
      </c>
      <c r="F12" s="4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6">
        <f t="shared" si="0"/>
        <v>2.6611538461538462</v>
      </c>
      <c r="P12">
        <f t="shared" si="1"/>
        <v>7029</v>
      </c>
      <c r="Q12" t="s">
        <v>2041</v>
      </c>
      <c r="R12" s="9" t="s">
        <v>2044</v>
      </c>
      <c r="S12" s="12">
        <f t="shared" si="2"/>
        <v>40404.208333333336</v>
      </c>
      <c r="T12" s="12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 s="15">
        <v>6300</v>
      </c>
      <c r="E13" s="15">
        <v>3030</v>
      </c>
      <c r="F13" s="4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6">
        <f t="shared" si="0"/>
        <v>0.48095238095238096</v>
      </c>
      <c r="P13">
        <f t="shared" si="1"/>
        <v>1528.5</v>
      </c>
      <c r="Q13" t="s">
        <v>2039</v>
      </c>
      <c r="R13" s="9" t="s">
        <v>2040</v>
      </c>
      <c r="S13" s="12">
        <f t="shared" si="2"/>
        <v>40442.208333333336</v>
      </c>
      <c r="T13" s="12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 s="15">
        <v>6300</v>
      </c>
      <c r="E14" s="15">
        <v>5629</v>
      </c>
      <c r="F14" s="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6">
        <f t="shared" si="0"/>
        <v>0.89349206349206345</v>
      </c>
      <c r="P14">
        <f t="shared" si="1"/>
        <v>2842</v>
      </c>
      <c r="Q14" t="s">
        <v>2041</v>
      </c>
      <c r="R14" s="9" t="s">
        <v>2044</v>
      </c>
      <c r="S14" s="12">
        <f t="shared" si="2"/>
        <v>43760.208333333328</v>
      </c>
      <c r="T14" s="12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 s="15">
        <v>4200</v>
      </c>
      <c r="E15" s="15">
        <v>10295</v>
      </c>
      <c r="F15" s="4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6">
        <f t="shared" si="0"/>
        <v>2.4511904761904764</v>
      </c>
      <c r="P15">
        <f t="shared" si="1"/>
        <v>5196.5</v>
      </c>
      <c r="Q15" t="s">
        <v>2035</v>
      </c>
      <c r="R15" s="9" t="s">
        <v>2045</v>
      </c>
      <c r="S15" s="12">
        <f t="shared" si="2"/>
        <v>42532.208333333328</v>
      </c>
      <c r="T15" s="12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 s="15">
        <v>28200</v>
      </c>
      <c r="E16" s="15">
        <v>18829</v>
      </c>
      <c r="F16" s="4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6">
        <f t="shared" si="0"/>
        <v>0.66769503546099296</v>
      </c>
      <c r="P16">
        <f t="shared" si="1"/>
        <v>9514.5</v>
      </c>
      <c r="Q16" t="s">
        <v>2035</v>
      </c>
      <c r="R16" s="9" t="s">
        <v>2045</v>
      </c>
      <c r="S16" s="12">
        <f t="shared" si="2"/>
        <v>40974.25</v>
      </c>
      <c r="T16" s="12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 s="15">
        <v>81200</v>
      </c>
      <c r="E17" s="15">
        <v>38414</v>
      </c>
      <c r="F17" s="4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6">
        <f t="shared" si="0"/>
        <v>0.47307881773399013</v>
      </c>
      <c r="P17">
        <f t="shared" si="1"/>
        <v>19433</v>
      </c>
      <c r="Q17" t="s">
        <v>2037</v>
      </c>
      <c r="R17" s="9" t="s">
        <v>2046</v>
      </c>
      <c r="S17" s="12">
        <f t="shared" si="2"/>
        <v>43809.25</v>
      </c>
      <c r="T17" s="12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 s="15">
        <v>1700</v>
      </c>
      <c r="E18" s="15">
        <v>11041</v>
      </c>
      <c r="F18" s="4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6">
        <f t="shared" si="0"/>
        <v>6.4947058823529416</v>
      </c>
      <c r="P18">
        <f t="shared" si="1"/>
        <v>5570.5</v>
      </c>
      <c r="Q18" t="s">
        <v>2047</v>
      </c>
      <c r="R18" s="9" t="s">
        <v>2048</v>
      </c>
      <c r="S18" s="12">
        <f t="shared" si="2"/>
        <v>41661.25</v>
      </c>
      <c r="T18" s="12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 s="15">
        <v>84600</v>
      </c>
      <c r="E19" s="15">
        <v>134845</v>
      </c>
      <c r="F19" s="4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6">
        <f t="shared" si="0"/>
        <v>1.5939125295508274</v>
      </c>
      <c r="P19">
        <f t="shared" si="1"/>
        <v>68047</v>
      </c>
      <c r="Q19" t="s">
        <v>2041</v>
      </c>
      <c r="R19" s="9" t="s">
        <v>2049</v>
      </c>
      <c r="S19" s="12">
        <f t="shared" si="2"/>
        <v>40555.25</v>
      </c>
      <c r="T19" s="12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 s="15">
        <v>9100</v>
      </c>
      <c r="E20" s="15">
        <v>6089</v>
      </c>
      <c r="F20" s="4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6">
        <f t="shared" si="0"/>
        <v>0.66912087912087914</v>
      </c>
      <c r="P20">
        <f t="shared" si="1"/>
        <v>3112</v>
      </c>
      <c r="Q20" t="s">
        <v>2039</v>
      </c>
      <c r="R20" s="9" t="s">
        <v>2040</v>
      </c>
      <c r="S20" s="12">
        <f t="shared" si="2"/>
        <v>43351.208333333328</v>
      </c>
      <c r="T20" s="12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 s="15">
        <v>62500</v>
      </c>
      <c r="E21" s="15">
        <v>30331</v>
      </c>
      <c r="F21" s="4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6">
        <f t="shared" si="0"/>
        <v>0.48529600000000001</v>
      </c>
      <c r="P21">
        <f t="shared" si="1"/>
        <v>15502.5</v>
      </c>
      <c r="Q21" t="s">
        <v>2039</v>
      </c>
      <c r="R21" s="9" t="s">
        <v>2040</v>
      </c>
      <c r="S21" s="12">
        <f t="shared" si="2"/>
        <v>43528.25</v>
      </c>
      <c r="T21" s="12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 s="15">
        <v>131800</v>
      </c>
      <c r="E22" s="15">
        <v>147936</v>
      </c>
      <c r="F22" s="4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6">
        <f t="shared" si="0"/>
        <v>1.1224279210925645</v>
      </c>
      <c r="P22">
        <f t="shared" si="1"/>
        <v>74666</v>
      </c>
      <c r="Q22" t="s">
        <v>2041</v>
      </c>
      <c r="R22" s="9" t="s">
        <v>2044</v>
      </c>
      <c r="S22" s="12">
        <f t="shared" si="2"/>
        <v>41848.208333333336</v>
      </c>
      <c r="T22" s="12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 s="15">
        <v>94000</v>
      </c>
      <c r="E23" s="15">
        <v>38533</v>
      </c>
      <c r="F23" s="4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6">
        <f t="shared" si="0"/>
        <v>0.40992553191489361</v>
      </c>
      <c r="P23">
        <f t="shared" si="1"/>
        <v>19545.5</v>
      </c>
      <c r="Q23" t="s">
        <v>2039</v>
      </c>
      <c r="R23" s="9" t="s">
        <v>2040</v>
      </c>
      <c r="S23" s="12">
        <f t="shared" si="2"/>
        <v>40770.208333333336</v>
      </c>
      <c r="T23" s="12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 s="15">
        <v>59100</v>
      </c>
      <c r="E24" s="15">
        <v>75690</v>
      </c>
      <c r="F24" s="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6">
        <f t="shared" si="0"/>
        <v>1.2807106598984772</v>
      </c>
      <c r="P24">
        <f t="shared" si="1"/>
        <v>38290</v>
      </c>
      <c r="Q24" t="s">
        <v>2039</v>
      </c>
      <c r="R24" s="9" t="s">
        <v>2040</v>
      </c>
      <c r="S24" s="12">
        <f t="shared" si="2"/>
        <v>43193.208333333328</v>
      </c>
      <c r="T24" s="12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 s="15">
        <v>4500</v>
      </c>
      <c r="E25" s="15">
        <v>14942</v>
      </c>
      <c r="F25" s="4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6">
        <f t="shared" si="0"/>
        <v>3.3204444444444445</v>
      </c>
      <c r="P25">
        <f t="shared" si="1"/>
        <v>7542</v>
      </c>
      <c r="Q25" t="s">
        <v>2041</v>
      </c>
      <c r="R25" s="9" t="s">
        <v>2042</v>
      </c>
      <c r="S25" s="12">
        <f t="shared" si="2"/>
        <v>43510.25</v>
      </c>
      <c r="T25" s="12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 s="15">
        <v>92400</v>
      </c>
      <c r="E26" s="15">
        <v>104257</v>
      </c>
      <c r="F26" s="4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6">
        <f t="shared" si="0"/>
        <v>1.1283225108225108</v>
      </c>
      <c r="P26">
        <f t="shared" si="1"/>
        <v>53465</v>
      </c>
      <c r="Q26" t="s">
        <v>2037</v>
      </c>
      <c r="R26" s="9" t="s">
        <v>2046</v>
      </c>
      <c r="S26" s="12">
        <f t="shared" si="2"/>
        <v>41811.208333333336</v>
      </c>
      <c r="T26" s="12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 s="15">
        <v>5500</v>
      </c>
      <c r="E27" s="15">
        <v>11904</v>
      </c>
      <c r="F27" s="4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6">
        <f t="shared" si="0"/>
        <v>2.1643636363636363</v>
      </c>
      <c r="P27">
        <f t="shared" si="1"/>
        <v>6033.5</v>
      </c>
      <c r="Q27" t="s">
        <v>2050</v>
      </c>
      <c r="R27" s="9" t="s">
        <v>2051</v>
      </c>
      <c r="S27" s="12">
        <f t="shared" si="2"/>
        <v>40681.208333333336</v>
      </c>
      <c r="T27" s="12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 s="15">
        <v>107500</v>
      </c>
      <c r="E28" s="15">
        <v>51814</v>
      </c>
      <c r="F28" s="4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6">
        <f t="shared" si="0"/>
        <v>0.4819906976744186</v>
      </c>
      <c r="P28">
        <f t="shared" si="1"/>
        <v>26647</v>
      </c>
      <c r="Q28" t="s">
        <v>2039</v>
      </c>
      <c r="R28" s="9" t="s">
        <v>2040</v>
      </c>
      <c r="S28" s="12">
        <f t="shared" si="2"/>
        <v>43312.208333333328</v>
      </c>
      <c r="T28" s="12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 s="15">
        <v>2000</v>
      </c>
      <c r="E29" s="15">
        <v>1599</v>
      </c>
      <c r="F29" s="4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6">
        <f t="shared" si="0"/>
        <v>0.79949999999999999</v>
      </c>
      <c r="P29">
        <f t="shared" si="1"/>
        <v>807</v>
      </c>
      <c r="Q29" t="s">
        <v>2035</v>
      </c>
      <c r="R29" s="9" t="s">
        <v>2036</v>
      </c>
      <c r="S29" s="12">
        <f t="shared" si="2"/>
        <v>42280.208333333328</v>
      </c>
      <c r="T29" s="12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 s="15">
        <v>130800</v>
      </c>
      <c r="E30" s="15">
        <v>137635</v>
      </c>
      <c r="F30" s="4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6">
        <f t="shared" si="0"/>
        <v>1.0522553516819573</v>
      </c>
      <c r="P30">
        <f t="shared" si="1"/>
        <v>69927.5</v>
      </c>
      <c r="Q30" t="s">
        <v>2039</v>
      </c>
      <c r="R30" s="9" t="s">
        <v>2040</v>
      </c>
      <c r="S30" s="12">
        <f t="shared" si="2"/>
        <v>40218.25</v>
      </c>
      <c r="T30" s="12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 s="15">
        <v>45900</v>
      </c>
      <c r="E31" s="15">
        <v>150965</v>
      </c>
      <c r="F31" s="4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6">
        <f t="shared" si="0"/>
        <v>3.2889978213507627</v>
      </c>
      <c r="P31">
        <f t="shared" si="1"/>
        <v>76285.5</v>
      </c>
      <c r="Q31" t="s">
        <v>2041</v>
      </c>
      <c r="R31" s="9" t="s">
        <v>2052</v>
      </c>
      <c r="S31" s="12">
        <f t="shared" si="2"/>
        <v>43301.208333333328</v>
      </c>
      <c r="T31" s="12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 s="15">
        <v>9000</v>
      </c>
      <c r="E32" s="15">
        <v>14455</v>
      </c>
      <c r="F32" s="4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6">
        <f t="shared" si="0"/>
        <v>1.606111111111111</v>
      </c>
      <c r="P32">
        <f t="shared" si="1"/>
        <v>7292</v>
      </c>
      <c r="Q32" t="s">
        <v>2041</v>
      </c>
      <c r="R32" s="9" t="s">
        <v>2049</v>
      </c>
      <c r="S32" s="12">
        <f t="shared" si="2"/>
        <v>43609.208333333328</v>
      </c>
      <c r="T32" s="12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 s="15">
        <v>3500</v>
      </c>
      <c r="E33" s="15">
        <v>10850</v>
      </c>
      <c r="F33" s="4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6">
        <f t="shared" si="0"/>
        <v>3.1</v>
      </c>
      <c r="P33">
        <f t="shared" si="1"/>
        <v>5538</v>
      </c>
      <c r="Q33" t="s">
        <v>2050</v>
      </c>
      <c r="R33" s="9" t="s">
        <v>2051</v>
      </c>
      <c r="S33" s="12">
        <f t="shared" si="2"/>
        <v>42374.25</v>
      </c>
      <c r="T33" s="12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 s="15">
        <v>101000</v>
      </c>
      <c r="E34" s="15">
        <v>87676</v>
      </c>
      <c r="F34" s="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6">
        <f t="shared" si="0"/>
        <v>0.86807920792079207</v>
      </c>
      <c r="P34">
        <f t="shared" si="1"/>
        <v>44991.5</v>
      </c>
      <c r="Q34" t="s">
        <v>2041</v>
      </c>
      <c r="R34" s="9" t="s">
        <v>2042</v>
      </c>
      <c r="S34" s="12">
        <f t="shared" si="2"/>
        <v>43110.25</v>
      </c>
      <c r="T34" s="12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 s="15">
        <v>50200</v>
      </c>
      <c r="E35" s="15">
        <v>189666</v>
      </c>
      <c r="F35" s="4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6">
        <f t="shared" si="0"/>
        <v>3.7782071713147412</v>
      </c>
      <c r="P35">
        <f t="shared" si="1"/>
        <v>97542.5</v>
      </c>
      <c r="Q35" t="s">
        <v>2039</v>
      </c>
      <c r="R35" s="9" t="s">
        <v>2040</v>
      </c>
      <c r="S35" s="12">
        <f t="shared" si="2"/>
        <v>41917.208333333336</v>
      </c>
      <c r="T35" s="12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 s="15">
        <v>9300</v>
      </c>
      <c r="E36" s="15">
        <v>14025</v>
      </c>
      <c r="F36" s="4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6">
        <f t="shared" si="0"/>
        <v>1.5080645161290323</v>
      </c>
      <c r="P36">
        <f t="shared" si="1"/>
        <v>7095</v>
      </c>
      <c r="Q36" t="s">
        <v>2041</v>
      </c>
      <c r="R36" s="9" t="s">
        <v>2042</v>
      </c>
      <c r="S36" s="12">
        <f t="shared" si="2"/>
        <v>42817.208333333328</v>
      </c>
      <c r="T36" s="12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 s="15">
        <v>125500</v>
      </c>
      <c r="E37" s="15">
        <v>188628</v>
      </c>
      <c r="F37" s="4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6">
        <f t="shared" si="0"/>
        <v>1.5030119521912351</v>
      </c>
      <c r="P37">
        <f t="shared" si="1"/>
        <v>95296.5</v>
      </c>
      <c r="Q37" t="s">
        <v>2041</v>
      </c>
      <c r="R37" s="9" t="s">
        <v>2044</v>
      </c>
      <c r="S37" s="12">
        <f t="shared" si="2"/>
        <v>43484.25</v>
      </c>
      <c r="T37" s="12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 s="15">
        <v>700</v>
      </c>
      <c r="E38" s="15">
        <v>1101</v>
      </c>
      <c r="F38" s="4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6">
        <f t="shared" si="0"/>
        <v>1.572857142857143</v>
      </c>
      <c r="P38">
        <f t="shared" si="1"/>
        <v>558.5</v>
      </c>
      <c r="Q38" t="s">
        <v>2039</v>
      </c>
      <c r="R38" s="9" t="s">
        <v>2040</v>
      </c>
      <c r="S38" s="12">
        <f t="shared" si="2"/>
        <v>40600.25</v>
      </c>
      <c r="T38" s="12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 s="15">
        <v>8100</v>
      </c>
      <c r="E39" s="15">
        <v>11339</v>
      </c>
      <c r="F39" s="4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6">
        <f t="shared" si="0"/>
        <v>1.3998765432098765</v>
      </c>
      <c r="P39">
        <f t="shared" si="1"/>
        <v>5723</v>
      </c>
      <c r="Q39" t="s">
        <v>2047</v>
      </c>
      <c r="R39" s="9" t="s">
        <v>2053</v>
      </c>
      <c r="S39" s="12">
        <f t="shared" si="2"/>
        <v>43744.208333333328</v>
      </c>
      <c r="T39" s="12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 s="15">
        <v>3100</v>
      </c>
      <c r="E40" s="15">
        <v>10085</v>
      </c>
      <c r="F40" s="4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6">
        <f t="shared" si="0"/>
        <v>3.2532258064516131</v>
      </c>
      <c r="P40">
        <f t="shared" si="1"/>
        <v>5109.5</v>
      </c>
      <c r="Q40" t="s">
        <v>2054</v>
      </c>
      <c r="R40" s="9" t="s">
        <v>2055</v>
      </c>
      <c r="S40" s="12">
        <f t="shared" si="2"/>
        <v>40469.208333333336</v>
      </c>
      <c r="T40" s="12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 s="15">
        <v>9900</v>
      </c>
      <c r="E41" s="15">
        <v>5027</v>
      </c>
      <c r="F41" s="4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6">
        <f t="shared" si="0"/>
        <v>0.50777777777777777</v>
      </c>
      <c r="P41">
        <f t="shared" si="1"/>
        <v>2557.5</v>
      </c>
      <c r="Q41" t="s">
        <v>2039</v>
      </c>
      <c r="R41" s="9" t="s">
        <v>2040</v>
      </c>
      <c r="S41" s="12">
        <f t="shared" si="2"/>
        <v>41330.25</v>
      </c>
      <c r="T41" s="12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 s="15">
        <v>8800</v>
      </c>
      <c r="E42" s="15">
        <v>14878</v>
      </c>
      <c r="F42" s="4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6">
        <f t="shared" si="0"/>
        <v>1.6906818181818182</v>
      </c>
      <c r="P42">
        <f t="shared" si="1"/>
        <v>7538</v>
      </c>
      <c r="Q42" t="s">
        <v>2037</v>
      </c>
      <c r="R42" s="9" t="s">
        <v>2046</v>
      </c>
      <c r="S42" s="12">
        <f t="shared" si="2"/>
        <v>40334.208333333336</v>
      </c>
      <c r="T42" s="12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 s="15">
        <v>5600</v>
      </c>
      <c r="E43" s="15">
        <v>11924</v>
      </c>
      <c r="F43" s="4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6">
        <f t="shared" si="0"/>
        <v>2.1292857142857144</v>
      </c>
      <c r="P43">
        <f t="shared" si="1"/>
        <v>6017.5</v>
      </c>
      <c r="Q43" t="s">
        <v>2035</v>
      </c>
      <c r="R43" s="9" t="s">
        <v>2036</v>
      </c>
      <c r="S43" s="12">
        <f t="shared" si="2"/>
        <v>41156.208333333336</v>
      </c>
      <c r="T43" s="12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 s="15">
        <v>1800</v>
      </c>
      <c r="E44" s="15">
        <v>7991</v>
      </c>
      <c r="F44" s="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6">
        <f t="shared" si="0"/>
        <v>4.4394444444444447</v>
      </c>
      <c r="P44">
        <f t="shared" si="1"/>
        <v>4106.5</v>
      </c>
      <c r="Q44" t="s">
        <v>2033</v>
      </c>
      <c r="R44" s="9" t="s">
        <v>2034</v>
      </c>
      <c r="S44" s="12">
        <f t="shared" si="2"/>
        <v>40728.208333333336</v>
      </c>
      <c r="T44" s="12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 s="15">
        <v>90200</v>
      </c>
      <c r="E45" s="15">
        <v>167717</v>
      </c>
      <c r="F45" s="4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6">
        <f t="shared" si="0"/>
        <v>1.859390243902439</v>
      </c>
      <c r="P45">
        <f t="shared" si="1"/>
        <v>86964.5</v>
      </c>
      <c r="Q45" t="s">
        <v>2047</v>
      </c>
      <c r="R45" s="9" t="s">
        <v>2056</v>
      </c>
      <c r="S45" s="12">
        <f t="shared" si="2"/>
        <v>41844.208333333336</v>
      </c>
      <c r="T45" s="12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 s="15">
        <v>1600</v>
      </c>
      <c r="E46" s="15">
        <v>10541</v>
      </c>
      <c r="F46" s="4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6">
        <f t="shared" si="0"/>
        <v>6.5881249999999998</v>
      </c>
      <c r="P46">
        <f t="shared" si="1"/>
        <v>5319.5</v>
      </c>
      <c r="Q46" t="s">
        <v>2047</v>
      </c>
      <c r="R46" s="9" t="s">
        <v>2053</v>
      </c>
      <c r="S46" s="12">
        <f t="shared" si="2"/>
        <v>43541.208333333328</v>
      </c>
      <c r="T46" s="12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 s="15">
        <v>9500</v>
      </c>
      <c r="E47" s="15">
        <v>4530</v>
      </c>
      <c r="F47" s="4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6">
        <f t="shared" si="0"/>
        <v>0.4768421052631579</v>
      </c>
      <c r="P47">
        <f t="shared" si="1"/>
        <v>2289</v>
      </c>
      <c r="Q47" t="s">
        <v>2039</v>
      </c>
      <c r="R47" s="9" t="s">
        <v>2040</v>
      </c>
      <c r="S47" s="12">
        <f t="shared" si="2"/>
        <v>42676.208333333328</v>
      </c>
      <c r="T47" s="12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 s="15">
        <v>3700</v>
      </c>
      <c r="E48" s="15">
        <v>4247</v>
      </c>
      <c r="F48" s="4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6">
        <f t="shared" si="0"/>
        <v>1.1478378378378378</v>
      </c>
      <c r="P48">
        <f t="shared" si="1"/>
        <v>2169.5</v>
      </c>
      <c r="Q48" t="s">
        <v>2035</v>
      </c>
      <c r="R48" s="9" t="s">
        <v>2036</v>
      </c>
      <c r="S48" s="12">
        <f t="shared" si="2"/>
        <v>40367.208333333336</v>
      </c>
      <c r="T48" s="12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 s="15">
        <v>1500</v>
      </c>
      <c r="E49" s="15">
        <v>7129</v>
      </c>
      <c r="F49" s="4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6">
        <f t="shared" si="0"/>
        <v>4.7526666666666664</v>
      </c>
      <c r="P49">
        <f t="shared" si="1"/>
        <v>3639</v>
      </c>
      <c r="Q49" t="s">
        <v>2039</v>
      </c>
      <c r="R49" s="9" t="s">
        <v>2040</v>
      </c>
      <c r="S49" s="12">
        <f t="shared" si="2"/>
        <v>41727.208333333336</v>
      </c>
      <c r="T49" s="12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 s="15">
        <v>33300</v>
      </c>
      <c r="E50" s="15">
        <v>128862</v>
      </c>
      <c r="F50" s="4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6">
        <f t="shared" si="0"/>
        <v>3.86972972972973</v>
      </c>
      <c r="P50">
        <f t="shared" si="1"/>
        <v>65646.5</v>
      </c>
      <c r="Q50" t="s">
        <v>2039</v>
      </c>
      <c r="R50" s="9" t="s">
        <v>2040</v>
      </c>
      <c r="S50" s="12">
        <f t="shared" si="2"/>
        <v>42180.208333333328</v>
      </c>
      <c r="T50" s="12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 s="15">
        <v>7200</v>
      </c>
      <c r="E51" s="15">
        <v>13653</v>
      </c>
      <c r="F51" s="4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6">
        <f t="shared" si="0"/>
        <v>1.89625</v>
      </c>
      <c r="P51">
        <f t="shared" si="1"/>
        <v>6978</v>
      </c>
      <c r="Q51" t="s">
        <v>2035</v>
      </c>
      <c r="R51" s="9" t="s">
        <v>2036</v>
      </c>
      <c r="S51" s="12">
        <f t="shared" si="2"/>
        <v>43758.208333333328</v>
      </c>
      <c r="T51" s="12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 s="15">
        <v>100</v>
      </c>
      <c r="E52" s="15">
        <v>2</v>
      </c>
      <c r="F52" s="4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6">
        <f t="shared" si="0"/>
        <v>0.02</v>
      </c>
      <c r="P52">
        <f t="shared" si="1"/>
        <v>1.5</v>
      </c>
      <c r="Q52" t="s">
        <v>2035</v>
      </c>
      <c r="R52" s="9" t="s">
        <v>2057</v>
      </c>
      <c r="S52" s="12">
        <f t="shared" si="2"/>
        <v>41487.208333333336</v>
      </c>
      <c r="T52" s="12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 s="15">
        <v>158100</v>
      </c>
      <c r="E53" s="15">
        <v>145243</v>
      </c>
      <c r="F53" s="4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6">
        <f t="shared" si="0"/>
        <v>0.91867805186590767</v>
      </c>
      <c r="P53">
        <f t="shared" si="1"/>
        <v>73355</v>
      </c>
      <c r="Q53" t="s">
        <v>2037</v>
      </c>
      <c r="R53" s="9" t="s">
        <v>2046</v>
      </c>
      <c r="S53" s="12">
        <f t="shared" si="2"/>
        <v>40995.208333333336</v>
      </c>
      <c r="T53" s="12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 s="15">
        <v>7200</v>
      </c>
      <c r="E54" s="15">
        <v>2459</v>
      </c>
      <c r="F54" s="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6">
        <f t="shared" si="0"/>
        <v>0.34152777777777776</v>
      </c>
      <c r="P54">
        <f t="shared" si="1"/>
        <v>1267</v>
      </c>
      <c r="Q54" t="s">
        <v>2039</v>
      </c>
      <c r="R54" s="9" t="s">
        <v>2040</v>
      </c>
      <c r="S54" s="12">
        <f t="shared" si="2"/>
        <v>40436.208333333336</v>
      </c>
      <c r="T54" s="12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 s="15">
        <v>8800</v>
      </c>
      <c r="E55" s="15">
        <v>12356</v>
      </c>
      <c r="F55" s="4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6">
        <f t="shared" si="0"/>
        <v>1.4040909090909091</v>
      </c>
      <c r="P55">
        <f t="shared" si="1"/>
        <v>6282.5</v>
      </c>
      <c r="Q55" t="s">
        <v>2041</v>
      </c>
      <c r="R55" s="9" t="s">
        <v>2044</v>
      </c>
      <c r="S55" s="12">
        <f t="shared" si="2"/>
        <v>41779.208333333336</v>
      </c>
      <c r="T55" s="12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 s="15">
        <v>6000</v>
      </c>
      <c r="E56" s="15">
        <v>5392</v>
      </c>
      <c r="F56" s="4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6">
        <f t="shared" si="0"/>
        <v>0.89866666666666661</v>
      </c>
      <c r="P56">
        <f t="shared" si="1"/>
        <v>2756</v>
      </c>
      <c r="Q56" t="s">
        <v>2037</v>
      </c>
      <c r="R56" s="9" t="s">
        <v>2046</v>
      </c>
      <c r="S56" s="12">
        <f t="shared" si="2"/>
        <v>43170.25</v>
      </c>
      <c r="T56" s="12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 s="15">
        <v>6600</v>
      </c>
      <c r="E57" s="15">
        <v>11746</v>
      </c>
      <c r="F57" s="4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6">
        <f t="shared" si="0"/>
        <v>1.7796969696969698</v>
      </c>
      <c r="P57">
        <f t="shared" si="1"/>
        <v>5938.5</v>
      </c>
      <c r="Q57" t="s">
        <v>2035</v>
      </c>
      <c r="R57" s="9" t="s">
        <v>2058</v>
      </c>
      <c r="S57" s="12">
        <f t="shared" si="2"/>
        <v>43311.208333333328</v>
      </c>
      <c r="T57" s="12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 s="15">
        <v>8000</v>
      </c>
      <c r="E58" s="15">
        <v>11493</v>
      </c>
      <c r="F58" s="4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6">
        <f t="shared" si="0"/>
        <v>1.436625</v>
      </c>
      <c r="P58">
        <f t="shared" si="1"/>
        <v>5828.5</v>
      </c>
      <c r="Q58" t="s">
        <v>2037</v>
      </c>
      <c r="R58" s="9" t="s">
        <v>2046</v>
      </c>
      <c r="S58" s="12">
        <f t="shared" si="2"/>
        <v>42014.25</v>
      </c>
      <c r="T58" s="12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 s="15">
        <v>2900</v>
      </c>
      <c r="E59" s="15">
        <v>6243</v>
      </c>
      <c r="F59" s="4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6">
        <f t="shared" si="0"/>
        <v>2.1527586206896552</v>
      </c>
      <c r="P59">
        <f t="shared" si="1"/>
        <v>3222</v>
      </c>
      <c r="Q59" t="s">
        <v>2050</v>
      </c>
      <c r="R59" s="9" t="s">
        <v>2051</v>
      </c>
      <c r="S59" s="12">
        <f t="shared" si="2"/>
        <v>42979.208333333328</v>
      </c>
      <c r="T59" s="12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 s="15">
        <v>2700</v>
      </c>
      <c r="E60" s="15">
        <v>6132</v>
      </c>
      <c r="F60" s="4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6">
        <f t="shared" si="0"/>
        <v>2.2711111111111113</v>
      </c>
      <c r="P60">
        <f t="shared" si="1"/>
        <v>3171.5</v>
      </c>
      <c r="Q60" t="s">
        <v>2039</v>
      </c>
      <c r="R60" s="9" t="s">
        <v>2040</v>
      </c>
      <c r="S60" s="12">
        <f t="shared" si="2"/>
        <v>42268.208333333328</v>
      </c>
      <c r="T60" s="12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 s="15">
        <v>1400</v>
      </c>
      <c r="E61" s="15">
        <v>3851</v>
      </c>
      <c r="F61" s="4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6">
        <f t="shared" si="0"/>
        <v>2.7507142857142859</v>
      </c>
      <c r="P61">
        <f t="shared" si="1"/>
        <v>1989.5</v>
      </c>
      <c r="Q61" t="s">
        <v>2039</v>
      </c>
      <c r="R61" s="9" t="s">
        <v>2040</v>
      </c>
      <c r="S61" s="12">
        <f t="shared" si="2"/>
        <v>42898.208333333328</v>
      </c>
      <c r="T61" s="12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 s="15">
        <v>94200</v>
      </c>
      <c r="E62" s="15">
        <v>135997</v>
      </c>
      <c r="F62" s="4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6">
        <f t="shared" si="0"/>
        <v>1.4437048832271762</v>
      </c>
      <c r="P62">
        <f t="shared" si="1"/>
        <v>68798.5</v>
      </c>
      <c r="Q62" t="s">
        <v>2039</v>
      </c>
      <c r="R62" s="9" t="s">
        <v>2040</v>
      </c>
      <c r="S62" s="12">
        <f t="shared" si="2"/>
        <v>41107.208333333336</v>
      </c>
      <c r="T62" s="12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 s="15">
        <v>199200</v>
      </c>
      <c r="E63" s="15">
        <v>184750</v>
      </c>
      <c r="F63" s="4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6">
        <f t="shared" si="0"/>
        <v>0.92745983935742971</v>
      </c>
      <c r="P63">
        <f t="shared" si="1"/>
        <v>93501.5</v>
      </c>
      <c r="Q63" t="s">
        <v>2039</v>
      </c>
      <c r="R63" s="9" t="s">
        <v>2040</v>
      </c>
      <c r="S63" s="12">
        <f t="shared" si="2"/>
        <v>40595.25</v>
      </c>
      <c r="T63" s="12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 s="15">
        <v>2000</v>
      </c>
      <c r="E64" s="15">
        <v>14452</v>
      </c>
      <c r="F64" s="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6">
        <f t="shared" si="0"/>
        <v>7.226</v>
      </c>
      <c r="P64">
        <f t="shared" si="1"/>
        <v>7350.5</v>
      </c>
      <c r="Q64" t="s">
        <v>2037</v>
      </c>
      <c r="R64" s="9" t="s">
        <v>2038</v>
      </c>
      <c r="S64" s="12">
        <f t="shared" si="2"/>
        <v>42160.208333333328</v>
      </c>
      <c r="T64" s="12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 s="15">
        <v>4700</v>
      </c>
      <c r="E65" s="15">
        <v>557</v>
      </c>
      <c r="F65" s="4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6">
        <f t="shared" si="0"/>
        <v>0.11851063829787234</v>
      </c>
      <c r="P65">
        <f t="shared" si="1"/>
        <v>281</v>
      </c>
      <c r="Q65" t="s">
        <v>2039</v>
      </c>
      <c r="R65" s="9" t="s">
        <v>2040</v>
      </c>
      <c r="S65" s="12">
        <f t="shared" si="2"/>
        <v>42853.208333333328</v>
      </c>
      <c r="T65" s="12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 s="15">
        <v>2800</v>
      </c>
      <c r="E66" s="15">
        <v>2734</v>
      </c>
      <c r="F66" s="4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6">
        <f t="shared" si="0"/>
        <v>0.97642857142857142</v>
      </c>
      <c r="P66">
        <f t="shared" si="1"/>
        <v>1386</v>
      </c>
      <c r="Q66" t="s">
        <v>2037</v>
      </c>
      <c r="R66" s="9" t="s">
        <v>2038</v>
      </c>
      <c r="S66" s="12">
        <f t="shared" si="2"/>
        <v>43283.208333333328</v>
      </c>
      <c r="T66" s="12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 s="15">
        <v>6100</v>
      </c>
      <c r="E67" s="15">
        <v>14405</v>
      </c>
      <c r="F67" s="4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6">
        <f t="shared" ref="O67:O130" si="4">E67/D67</f>
        <v>2.3614754098360655</v>
      </c>
      <c r="P67">
        <f t="shared" ref="P67:P130" si="5">AVERAGE(E67,G67)</f>
        <v>7320.5</v>
      </c>
      <c r="Q67" t="s">
        <v>2039</v>
      </c>
      <c r="R67" s="9" t="s">
        <v>2040</v>
      </c>
      <c r="S67" s="12">
        <f t="shared" ref="S67:S130" si="6">(((J67/60)/60)/24)+DATE(1970,1,1)</f>
        <v>40570.25</v>
      </c>
      <c r="T67" s="12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 s="15">
        <v>2900</v>
      </c>
      <c r="E68" s="15">
        <v>1307</v>
      </c>
      <c r="F68" s="4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6">
        <f t="shared" si="4"/>
        <v>0.45068965517241377</v>
      </c>
      <c r="P68">
        <f t="shared" si="5"/>
        <v>659.5</v>
      </c>
      <c r="Q68" t="s">
        <v>2039</v>
      </c>
      <c r="R68" s="9" t="s">
        <v>2040</v>
      </c>
      <c r="S68" s="12">
        <f t="shared" si="6"/>
        <v>42102.208333333328</v>
      </c>
      <c r="T68" s="12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 s="15">
        <v>72600</v>
      </c>
      <c r="E69" s="15">
        <v>117892</v>
      </c>
      <c r="F69" s="4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6">
        <f t="shared" si="4"/>
        <v>1.6238567493112948</v>
      </c>
      <c r="P69">
        <f t="shared" si="5"/>
        <v>60978.5</v>
      </c>
      <c r="Q69" t="s">
        <v>2037</v>
      </c>
      <c r="R69" s="9" t="s">
        <v>2046</v>
      </c>
      <c r="S69" s="12">
        <f t="shared" si="6"/>
        <v>40203.25</v>
      </c>
      <c r="T69" s="12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 s="15">
        <v>5700</v>
      </c>
      <c r="E70" s="15">
        <v>14508</v>
      </c>
      <c r="F70" s="4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6">
        <f t="shared" si="4"/>
        <v>2.5452631578947367</v>
      </c>
      <c r="P70">
        <f t="shared" si="5"/>
        <v>7377</v>
      </c>
      <c r="Q70" t="s">
        <v>2039</v>
      </c>
      <c r="R70" s="9" t="s">
        <v>2040</v>
      </c>
      <c r="S70" s="12">
        <f t="shared" si="6"/>
        <v>42943.208333333328</v>
      </c>
      <c r="T70" s="12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 s="15">
        <v>7900</v>
      </c>
      <c r="E71" s="15">
        <v>1901</v>
      </c>
      <c r="F71" s="4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6">
        <f t="shared" si="4"/>
        <v>0.24063291139240506</v>
      </c>
      <c r="P71">
        <f t="shared" si="5"/>
        <v>959</v>
      </c>
      <c r="Q71" t="s">
        <v>2039</v>
      </c>
      <c r="R71" s="9" t="s">
        <v>2040</v>
      </c>
      <c r="S71" s="12">
        <f t="shared" si="6"/>
        <v>40531.25</v>
      </c>
      <c r="T71" s="12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 s="15">
        <v>128000</v>
      </c>
      <c r="E72" s="15">
        <v>158389</v>
      </c>
      <c r="F72" s="4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6">
        <f t="shared" si="4"/>
        <v>1.2374140625000001</v>
      </c>
      <c r="P72">
        <f t="shared" si="5"/>
        <v>80432</v>
      </c>
      <c r="Q72" t="s">
        <v>2039</v>
      </c>
      <c r="R72" s="9" t="s">
        <v>2040</v>
      </c>
      <c r="S72" s="12">
        <f t="shared" si="6"/>
        <v>40484.208333333336</v>
      </c>
      <c r="T72" s="12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 s="15">
        <v>6000</v>
      </c>
      <c r="E73" s="15">
        <v>6484</v>
      </c>
      <c r="F73" s="4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6">
        <f t="shared" si="4"/>
        <v>1.0806666666666667</v>
      </c>
      <c r="P73">
        <f t="shared" si="5"/>
        <v>3280</v>
      </c>
      <c r="Q73" t="s">
        <v>2039</v>
      </c>
      <c r="R73" s="9" t="s">
        <v>2040</v>
      </c>
      <c r="S73" s="12">
        <f t="shared" si="6"/>
        <v>43799.25</v>
      </c>
      <c r="T73" s="12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 s="15">
        <v>600</v>
      </c>
      <c r="E74" s="15">
        <v>4022</v>
      </c>
      <c r="F74" s="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6">
        <f t="shared" si="4"/>
        <v>6.7033333333333331</v>
      </c>
      <c r="P74">
        <f t="shared" si="5"/>
        <v>2038</v>
      </c>
      <c r="Q74" t="s">
        <v>2041</v>
      </c>
      <c r="R74" s="9" t="s">
        <v>2049</v>
      </c>
      <c r="S74" s="12">
        <f t="shared" si="6"/>
        <v>42186.208333333328</v>
      </c>
      <c r="T74" s="12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 s="15">
        <v>1400</v>
      </c>
      <c r="E75" s="15">
        <v>9253</v>
      </c>
      <c r="F75" s="4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6">
        <f t="shared" si="4"/>
        <v>6.609285714285714</v>
      </c>
      <c r="P75">
        <f t="shared" si="5"/>
        <v>4670.5</v>
      </c>
      <c r="Q75" t="s">
        <v>2035</v>
      </c>
      <c r="R75" s="9" t="s">
        <v>2058</v>
      </c>
      <c r="S75" s="12">
        <f t="shared" si="6"/>
        <v>42701.25</v>
      </c>
      <c r="T75" s="12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 s="15">
        <v>3900</v>
      </c>
      <c r="E76" s="15">
        <v>4776</v>
      </c>
      <c r="F76" s="4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6">
        <f t="shared" si="4"/>
        <v>1.2246153846153847</v>
      </c>
      <c r="P76">
        <f t="shared" si="5"/>
        <v>2430.5</v>
      </c>
      <c r="Q76" t="s">
        <v>2035</v>
      </c>
      <c r="R76" s="9" t="s">
        <v>2057</v>
      </c>
      <c r="S76" s="12">
        <f t="shared" si="6"/>
        <v>42456.208333333328</v>
      </c>
      <c r="T76" s="12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 s="15">
        <v>9700</v>
      </c>
      <c r="E77" s="15">
        <v>14606</v>
      </c>
      <c r="F77" s="4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6">
        <f t="shared" si="4"/>
        <v>1.5057731958762886</v>
      </c>
      <c r="P77">
        <f t="shared" si="5"/>
        <v>7388</v>
      </c>
      <c r="Q77" t="s">
        <v>2054</v>
      </c>
      <c r="R77" s="9" t="s">
        <v>2055</v>
      </c>
      <c r="S77" s="12">
        <f t="shared" si="6"/>
        <v>43296.208333333328</v>
      </c>
      <c r="T77" s="12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 s="15">
        <v>122900</v>
      </c>
      <c r="E78" s="15">
        <v>95993</v>
      </c>
      <c r="F78" s="4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6">
        <f t="shared" si="4"/>
        <v>0.78106590724165992</v>
      </c>
      <c r="P78">
        <f t="shared" si="5"/>
        <v>48838.5</v>
      </c>
      <c r="Q78" t="s">
        <v>2039</v>
      </c>
      <c r="R78" s="9" t="s">
        <v>2040</v>
      </c>
      <c r="S78" s="12">
        <f t="shared" si="6"/>
        <v>42027.25</v>
      </c>
      <c r="T78" s="12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 s="15">
        <v>9500</v>
      </c>
      <c r="E79" s="15">
        <v>4460</v>
      </c>
      <c r="F79" s="4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6">
        <f t="shared" si="4"/>
        <v>0.46947368421052632</v>
      </c>
      <c r="P79">
        <f t="shared" si="5"/>
        <v>2258</v>
      </c>
      <c r="Q79" t="s">
        <v>2041</v>
      </c>
      <c r="R79" s="9" t="s">
        <v>2049</v>
      </c>
      <c r="S79" s="12">
        <f t="shared" si="6"/>
        <v>40448.208333333336</v>
      </c>
      <c r="T79" s="12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 s="15">
        <v>4500</v>
      </c>
      <c r="E80" s="15">
        <v>13536</v>
      </c>
      <c r="F80" s="4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6">
        <f t="shared" si="4"/>
        <v>3.008</v>
      </c>
      <c r="P80">
        <f t="shared" si="5"/>
        <v>6933</v>
      </c>
      <c r="Q80" t="s">
        <v>2047</v>
      </c>
      <c r="R80" s="9" t="s">
        <v>2059</v>
      </c>
      <c r="S80" s="12">
        <f t="shared" si="6"/>
        <v>43206.208333333328</v>
      </c>
      <c r="T80" s="12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 s="15">
        <v>57800</v>
      </c>
      <c r="E81" s="15">
        <v>40228</v>
      </c>
      <c r="F81" s="4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6">
        <f t="shared" si="4"/>
        <v>0.6959861591695502</v>
      </c>
      <c r="P81">
        <f t="shared" si="5"/>
        <v>20533</v>
      </c>
      <c r="Q81" t="s">
        <v>2039</v>
      </c>
      <c r="R81" s="9" t="s">
        <v>2040</v>
      </c>
      <c r="S81" s="12">
        <f t="shared" si="6"/>
        <v>43267.208333333328</v>
      </c>
      <c r="T81" s="12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 s="15">
        <v>1100</v>
      </c>
      <c r="E82" s="15">
        <v>7012</v>
      </c>
      <c r="F82" s="4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6">
        <f t="shared" si="4"/>
        <v>6.374545454545455</v>
      </c>
      <c r="P82">
        <f t="shared" si="5"/>
        <v>3569.5</v>
      </c>
      <c r="Q82" t="s">
        <v>2050</v>
      </c>
      <c r="R82" s="9" t="s">
        <v>2051</v>
      </c>
      <c r="S82" s="12">
        <f t="shared" si="6"/>
        <v>42976.208333333328</v>
      </c>
      <c r="T82" s="12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 s="15">
        <v>16800</v>
      </c>
      <c r="E83" s="15">
        <v>37857</v>
      </c>
      <c r="F83" s="4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6">
        <f t="shared" si="4"/>
        <v>2.253392857142857</v>
      </c>
      <c r="P83">
        <f t="shared" si="5"/>
        <v>19134</v>
      </c>
      <c r="Q83" t="s">
        <v>2035</v>
      </c>
      <c r="R83" s="9" t="s">
        <v>2036</v>
      </c>
      <c r="S83" s="12">
        <f t="shared" si="6"/>
        <v>43062.25</v>
      </c>
      <c r="T83" s="12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 s="15">
        <v>1000</v>
      </c>
      <c r="E84" s="15">
        <v>14973</v>
      </c>
      <c r="F84" s="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6">
        <f t="shared" si="4"/>
        <v>14.973000000000001</v>
      </c>
      <c r="P84">
        <f t="shared" si="5"/>
        <v>7576.5</v>
      </c>
      <c r="Q84" t="s">
        <v>2050</v>
      </c>
      <c r="R84" s="9" t="s">
        <v>2051</v>
      </c>
      <c r="S84" s="12">
        <f t="shared" si="6"/>
        <v>43482.25</v>
      </c>
      <c r="T84" s="12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 s="15">
        <v>106400</v>
      </c>
      <c r="E85" s="15">
        <v>39996</v>
      </c>
      <c r="F85" s="4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6">
        <f t="shared" si="4"/>
        <v>0.37590225563909774</v>
      </c>
      <c r="P85">
        <f t="shared" si="5"/>
        <v>20498</v>
      </c>
      <c r="Q85" t="s">
        <v>2035</v>
      </c>
      <c r="R85" s="9" t="s">
        <v>2043</v>
      </c>
      <c r="S85" s="12">
        <f t="shared" si="6"/>
        <v>42579.208333333328</v>
      </c>
      <c r="T85" s="12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 s="15">
        <v>31400</v>
      </c>
      <c r="E86" s="15">
        <v>41564</v>
      </c>
      <c r="F86" s="4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6">
        <f t="shared" si="4"/>
        <v>1.3236942675159236</v>
      </c>
      <c r="P86">
        <f t="shared" si="5"/>
        <v>20969</v>
      </c>
      <c r="Q86" t="s">
        <v>2037</v>
      </c>
      <c r="R86" s="9" t="s">
        <v>2046</v>
      </c>
      <c r="S86" s="12">
        <f t="shared" si="6"/>
        <v>41118.208333333336</v>
      </c>
      <c r="T86" s="12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 s="15">
        <v>4900</v>
      </c>
      <c r="E87" s="15">
        <v>6430</v>
      </c>
      <c r="F87" s="4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6">
        <f t="shared" si="4"/>
        <v>1.3122448979591836</v>
      </c>
      <c r="P87">
        <f t="shared" si="5"/>
        <v>3250.5</v>
      </c>
      <c r="Q87" t="s">
        <v>2035</v>
      </c>
      <c r="R87" s="9" t="s">
        <v>2045</v>
      </c>
      <c r="S87" s="12">
        <f t="shared" si="6"/>
        <v>40797.208333333336</v>
      </c>
      <c r="T87" s="12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 s="15">
        <v>7400</v>
      </c>
      <c r="E88" s="15">
        <v>12405</v>
      </c>
      <c r="F88" s="4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6">
        <f t="shared" si="4"/>
        <v>1.6763513513513513</v>
      </c>
      <c r="P88">
        <f t="shared" si="5"/>
        <v>6304</v>
      </c>
      <c r="Q88" t="s">
        <v>2039</v>
      </c>
      <c r="R88" s="9" t="s">
        <v>2040</v>
      </c>
      <c r="S88" s="12">
        <f t="shared" si="6"/>
        <v>42128.208333333328</v>
      </c>
      <c r="T88" s="12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 s="15">
        <v>198500</v>
      </c>
      <c r="E89" s="15">
        <v>123040</v>
      </c>
      <c r="F89" s="4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6">
        <f t="shared" si="4"/>
        <v>0.6198488664987406</v>
      </c>
      <c r="P89">
        <f t="shared" si="5"/>
        <v>62261</v>
      </c>
      <c r="Q89" t="s">
        <v>2035</v>
      </c>
      <c r="R89" s="9" t="s">
        <v>2036</v>
      </c>
      <c r="S89" s="12">
        <f t="shared" si="6"/>
        <v>40610.25</v>
      </c>
      <c r="T89" s="12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 s="15">
        <v>4800</v>
      </c>
      <c r="E90" s="15">
        <v>12516</v>
      </c>
      <c r="F90" s="4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6">
        <f t="shared" si="4"/>
        <v>2.6074999999999999</v>
      </c>
      <c r="P90">
        <f t="shared" si="5"/>
        <v>6314.5</v>
      </c>
      <c r="Q90" t="s">
        <v>2047</v>
      </c>
      <c r="R90" s="9" t="s">
        <v>2059</v>
      </c>
      <c r="S90" s="12">
        <f t="shared" si="6"/>
        <v>42110.208333333328</v>
      </c>
      <c r="T90" s="12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 s="15">
        <v>3400</v>
      </c>
      <c r="E91" s="15">
        <v>8588</v>
      </c>
      <c r="F91" s="4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6">
        <f t="shared" si="4"/>
        <v>2.5258823529411765</v>
      </c>
      <c r="P91">
        <f t="shared" si="5"/>
        <v>4342</v>
      </c>
      <c r="Q91" t="s">
        <v>2039</v>
      </c>
      <c r="R91" s="9" t="s">
        <v>2040</v>
      </c>
      <c r="S91" s="12">
        <f t="shared" si="6"/>
        <v>40283.208333333336</v>
      </c>
      <c r="T91" s="12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 s="15">
        <v>7800</v>
      </c>
      <c r="E92" s="15">
        <v>6132</v>
      </c>
      <c r="F92" s="4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6">
        <f t="shared" si="4"/>
        <v>0.7861538461538462</v>
      </c>
      <c r="P92">
        <f t="shared" si="5"/>
        <v>3119</v>
      </c>
      <c r="Q92" t="s">
        <v>2039</v>
      </c>
      <c r="R92" s="9" t="s">
        <v>2040</v>
      </c>
      <c r="S92" s="12">
        <f t="shared" si="6"/>
        <v>42425.25</v>
      </c>
      <c r="T92" s="12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 s="15">
        <v>154300</v>
      </c>
      <c r="E93" s="15">
        <v>74688</v>
      </c>
      <c r="F93" s="4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6">
        <f t="shared" si="4"/>
        <v>0.48404406999351912</v>
      </c>
      <c r="P93">
        <f t="shared" si="5"/>
        <v>37683.5</v>
      </c>
      <c r="Q93" t="s">
        <v>2047</v>
      </c>
      <c r="R93" s="9" t="s">
        <v>2059</v>
      </c>
      <c r="S93" s="12">
        <f t="shared" si="6"/>
        <v>42588.208333333328</v>
      </c>
      <c r="T93" s="12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 s="15">
        <v>20000</v>
      </c>
      <c r="E94" s="15">
        <v>51775</v>
      </c>
      <c r="F94" s="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6">
        <f t="shared" si="4"/>
        <v>2.5887500000000001</v>
      </c>
      <c r="P94">
        <f t="shared" si="5"/>
        <v>26136.5</v>
      </c>
      <c r="Q94" t="s">
        <v>2050</v>
      </c>
      <c r="R94" s="9" t="s">
        <v>2051</v>
      </c>
      <c r="S94" s="12">
        <f t="shared" si="6"/>
        <v>40352.208333333336</v>
      </c>
      <c r="T94" s="12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 s="15">
        <v>108800</v>
      </c>
      <c r="E95" s="15">
        <v>65877</v>
      </c>
      <c r="F95" s="4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6">
        <f t="shared" si="4"/>
        <v>0.60548713235294116</v>
      </c>
      <c r="P95">
        <f t="shared" si="5"/>
        <v>33243.5</v>
      </c>
      <c r="Q95" t="s">
        <v>2039</v>
      </c>
      <c r="R95" s="9" t="s">
        <v>2040</v>
      </c>
      <c r="S95" s="12">
        <f t="shared" si="6"/>
        <v>41202.208333333336</v>
      </c>
      <c r="T95" s="12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 s="15">
        <v>2900</v>
      </c>
      <c r="E96" s="15">
        <v>8807</v>
      </c>
      <c r="F96" s="4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6">
        <f t="shared" si="4"/>
        <v>3.036896551724138</v>
      </c>
      <c r="P96">
        <f t="shared" si="5"/>
        <v>4493.5</v>
      </c>
      <c r="Q96" t="s">
        <v>2037</v>
      </c>
      <c r="R96" s="9" t="s">
        <v>2038</v>
      </c>
      <c r="S96" s="12">
        <f t="shared" si="6"/>
        <v>43562.208333333328</v>
      </c>
      <c r="T96" s="12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 s="15">
        <v>900</v>
      </c>
      <c r="E97" s="15">
        <v>1017</v>
      </c>
      <c r="F97" s="4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6">
        <f t="shared" si="4"/>
        <v>1.1299999999999999</v>
      </c>
      <c r="P97">
        <f t="shared" si="5"/>
        <v>522</v>
      </c>
      <c r="Q97" t="s">
        <v>2041</v>
      </c>
      <c r="R97" s="9" t="s">
        <v>2042</v>
      </c>
      <c r="S97" s="12">
        <f t="shared" si="6"/>
        <v>43752.208333333328</v>
      </c>
      <c r="T97" s="12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 s="15">
        <v>69700</v>
      </c>
      <c r="E98" s="15">
        <v>151513</v>
      </c>
      <c r="F98" s="4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6">
        <f t="shared" si="4"/>
        <v>2.1737876614060259</v>
      </c>
      <c r="P98">
        <f t="shared" si="5"/>
        <v>76922</v>
      </c>
      <c r="Q98" t="s">
        <v>2039</v>
      </c>
      <c r="R98" s="9" t="s">
        <v>2040</v>
      </c>
      <c r="S98" s="12">
        <f t="shared" si="6"/>
        <v>40612.25</v>
      </c>
      <c r="T98" s="12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 s="15">
        <v>1300</v>
      </c>
      <c r="E99" s="15">
        <v>12047</v>
      </c>
      <c r="F99" s="4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6">
        <f t="shared" si="4"/>
        <v>9.2669230769230762</v>
      </c>
      <c r="P99">
        <f t="shared" si="5"/>
        <v>6080</v>
      </c>
      <c r="Q99" t="s">
        <v>2033</v>
      </c>
      <c r="R99" s="9" t="s">
        <v>2034</v>
      </c>
      <c r="S99" s="12">
        <f t="shared" si="6"/>
        <v>42180.208333333328</v>
      </c>
      <c r="T99" s="12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 s="15">
        <v>97800</v>
      </c>
      <c r="E100" s="15">
        <v>32951</v>
      </c>
      <c r="F100" s="4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6">
        <f t="shared" si="4"/>
        <v>0.33692229038854804</v>
      </c>
      <c r="P100">
        <f t="shared" si="5"/>
        <v>17085.5</v>
      </c>
      <c r="Q100" t="s">
        <v>2050</v>
      </c>
      <c r="R100" s="9" t="s">
        <v>2051</v>
      </c>
      <c r="S100" s="12">
        <f t="shared" si="6"/>
        <v>42212.208333333328</v>
      </c>
      <c r="T100" s="12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 s="15">
        <v>7600</v>
      </c>
      <c r="E101" s="15">
        <v>14951</v>
      </c>
      <c r="F101" s="4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6">
        <f t="shared" si="4"/>
        <v>1.9672368421052631</v>
      </c>
      <c r="P101">
        <f t="shared" si="5"/>
        <v>7557.5</v>
      </c>
      <c r="Q101" t="s">
        <v>2039</v>
      </c>
      <c r="R101" s="9" t="s">
        <v>2040</v>
      </c>
      <c r="S101" s="12">
        <f t="shared" si="6"/>
        <v>41968.25</v>
      </c>
      <c r="T101" s="12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 s="15">
        <v>100</v>
      </c>
      <c r="E102" s="15">
        <v>1</v>
      </c>
      <c r="F102" s="4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6">
        <f t="shared" si="4"/>
        <v>0.01</v>
      </c>
      <c r="P102">
        <f t="shared" si="5"/>
        <v>1</v>
      </c>
      <c r="Q102" t="s">
        <v>2039</v>
      </c>
      <c r="R102" s="9" t="s">
        <v>2040</v>
      </c>
      <c r="S102" s="12">
        <f t="shared" si="6"/>
        <v>40835.208333333336</v>
      </c>
      <c r="T102" s="12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 s="15">
        <v>900</v>
      </c>
      <c r="E103" s="15">
        <v>9193</v>
      </c>
      <c r="F103" s="4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6">
        <f t="shared" si="4"/>
        <v>10.214444444444444</v>
      </c>
      <c r="P103">
        <f t="shared" si="5"/>
        <v>4678.5</v>
      </c>
      <c r="Q103" t="s">
        <v>2035</v>
      </c>
      <c r="R103" s="9" t="s">
        <v>2043</v>
      </c>
      <c r="S103" s="12">
        <f t="shared" si="6"/>
        <v>42056.25</v>
      </c>
      <c r="T103" s="12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 s="15">
        <v>3700</v>
      </c>
      <c r="E104" s="15">
        <v>10422</v>
      </c>
      <c r="F104" s="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6">
        <f t="shared" si="4"/>
        <v>2.8167567567567566</v>
      </c>
      <c r="P104">
        <f t="shared" si="5"/>
        <v>5379</v>
      </c>
      <c r="Q104" t="s">
        <v>2037</v>
      </c>
      <c r="R104" s="9" t="s">
        <v>2046</v>
      </c>
      <c r="S104" s="12">
        <f t="shared" si="6"/>
        <v>43234.208333333328</v>
      </c>
      <c r="T104" s="12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 s="15">
        <v>10000</v>
      </c>
      <c r="E105" s="15">
        <v>2461</v>
      </c>
      <c r="F105" s="4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6">
        <f t="shared" si="4"/>
        <v>0.24610000000000001</v>
      </c>
      <c r="P105">
        <f t="shared" si="5"/>
        <v>1249</v>
      </c>
      <c r="Q105" t="s">
        <v>2035</v>
      </c>
      <c r="R105" s="9" t="s">
        <v>2043</v>
      </c>
      <c r="S105" s="12">
        <f t="shared" si="6"/>
        <v>40475.208333333336</v>
      </c>
      <c r="T105" s="12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 s="15">
        <v>119200</v>
      </c>
      <c r="E106" s="15">
        <v>170623</v>
      </c>
      <c r="F106" s="4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6">
        <f t="shared" si="4"/>
        <v>1.4314010067114094</v>
      </c>
      <c r="P106">
        <f t="shared" si="5"/>
        <v>86270</v>
      </c>
      <c r="Q106" t="s">
        <v>2035</v>
      </c>
      <c r="R106" s="9" t="s">
        <v>2045</v>
      </c>
      <c r="S106" s="12">
        <f t="shared" si="6"/>
        <v>42878.208333333328</v>
      </c>
      <c r="T106" s="12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 s="15">
        <v>6800</v>
      </c>
      <c r="E107" s="15">
        <v>9829</v>
      </c>
      <c r="F107" s="4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6">
        <f t="shared" si="4"/>
        <v>1.4454411764705883</v>
      </c>
      <c r="P107">
        <f t="shared" si="5"/>
        <v>4962</v>
      </c>
      <c r="Q107" t="s">
        <v>2037</v>
      </c>
      <c r="R107" s="9" t="s">
        <v>2038</v>
      </c>
      <c r="S107" s="12">
        <f t="shared" si="6"/>
        <v>41366.208333333336</v>
      </c>
      <c r="T107" s="12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 s="15">
        <v>3900</v>
      </c>
      <c r="E108" s="15">
        <v>14006</v>
      </c>
      <c r="F108" s="4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6">
        <f t="shared" si="4"/>
        <v>3.5912820512820511</v>
      </c>
      <c r="P108">
        <f t="shared" si="5"/>
        <v>7076.5</v>
      </c>
      <c r="Q108" t="s">
        <v>2039</v>
      </c>
      <c r="R108" s="9" t="s">
        <v>2040</v>
      </c>
      <c r="S108" s="12">
        <f t="shared" si="6"/>
        <v>43716.208333333328</v>
      </c>
      <c r="T108" s="12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 s="15">
        <v>3500</v>
      </c>
      <c r="E109" s="15">
        <v>6527</v>
      </c>
      <c r="F109" s="4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6">
        <f t="shared" si="4"/>
        <v>1.8648571428571428</v>
      </c>
      <c r="P109">
        <f t="shared" si="5"/>
        <v>3306.5</v>
      </c>
      <c r="Q109" t="s">
        <v>2039</v>
      </c>
      <c r="R109" s="9" t="s">
        <v>2040</v>
      </c>
      <c r="S109" s="12">
        <f t="shared" si="6"/>
        <v>43213.208333333328</v>
      </c>
      <c r="T109" s="12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 s="15">
        <v>1500</v>
      </c>
      <c r="E110" s="15">
        <v>8929</v>
      </c>
      <c r="F110" s="4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6">
        <f t="shared" si="4"/>
        <v>5.9526666666666666</v>
      </c>
      <c r="P110">
        <f t="shared" si="5"/>
        <v>4506</v>
      </c>
      <c r="Q110" t="s">
        <v>2041</v>
      </c>
      <c r="R110" s="9" t="s">
        <v>2042</v>
      </c>
      <c r="S110" s="12">
        <f t="shared" si="6"/>
        <v>41005.208333333336</v>
      </c>
      <c r="T110" s="12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 s="15">
        <v>5200</v>
      </c>
      <c r="E111" s="15">
        <v>3079</v>
      </c>
      <c r="F111" s="4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6">
        <f t="shared" si="4"/>
        <v>0.5921153846153846</v>
      </c>
      <c r="P111">
        <f t="shared" si="5"/>
        <v>1569.5</v>
      </c>
      <c r="Q111" t="s">
        <v>2041</v>
      </c>
      <c r="R111" s="9" t="s">
        <v>2060</v>
      </c>
      <c r="S111" s="12">
        <f t="shared" si="6"/>
        <v>41651.25</v>
      </c>
      <c r="T111" s="12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 s="15">
        <v>142400</v>
      </c>
      <c r="E112" s="15">
        <v>21307</v>
      </c>
      <c r="F112" s="4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6">
        <f t="shared" si="4"/>
        <v>0.14962780898876404</v>
      </c>
      <c r="P112">
        <f t="shared" si="5"/>
        <v>10801.5</v>
      </c>
      <c r="Q112" t="s">
        <v>2033</v>
      </c>
      <c r="R112" s="9" t="s">
        <v>2034</v>
      </c>
      <c r="S112" s="12">
        <f t="shared" si="6"/>
        <v>43354.208333333328</v>
      </c>
      <c r="T112" s="12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 s="15">
        <v>61400</v>
      </c>
      <c r="E113" s="15">
        <v>73653</v>
      </c>
      <c r="F113" s="4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6">
        <f t="shared" si="4"/>
        <v>1.1995602605863191</v>
      </c>
      <c r="P113">
        <f t="shared" si="5"/>
        <v>37164.5</v>
      </c>
      <c r="Q113" t="s">
        <v>2047</v>
      </c>
      <c r="R113" s="9" t="s">
        <v>2056</v>
      </c>
      <c r="S113" s="12">
        <f t="shared" si="6"/>
        <v>41174.208333333336</v>
      </c>
      <c r="T113" s="12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 s="15">
        <v>4700</v>
      </c>
      <c r="E114" s="15">
        <v>12635</v>
      </c>
      <c r="F114" s="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6">
        <f t="shared" si="4"/>
        <v>2.6882978723404256</v>
      </c>
      <c r="P114">
        <f t="shared" si="5"/>
        <v>6498</v>
      </c>
      <c r="Q114" t="s">
        <v>2037</v>
      </c>
      <c r="R114" s="9" t="s">
        <v>2038</v>
      </c>
      <c r="S114" s="12">
        <f t="shared" si="6"/>
        <v>41875.208333333336</v>
      </c>
      <c r="T114" s="12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 s="15">
        <v>3300</v>
      </c>
      <c r="E115" s="15">
        <v>12437</v>
      </c>
      <c r="F115" s="4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6">
        <f t="shared" si="4"/>
        <v>3.7687878787878786</v>
      </c>
      <c r="P115">
        <f t="shared" si="5"/>
        <v>6284</v>
      </c>
      <c r="Q115" t="s">
        <v>2033</v>
      </c>
      <c r="R115" s="9" t="s">
        <v>2034</v>
      </c>
      <c r="S115" s="12">
        <f t="shared" si="6"/>
        <v>42990.208333333328</v>
      </c>
      <c r="T115" s="12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 s="15">
        <v>1900</v>
      </c>
      <c r="E116" s="15">
        <v>13816</v>
      </c>
      <c r="F116" s="4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6">
        <f t="shared" si="4"/>
        <v>7.2715789473684209</v>
      </c>
      <c r="P116">
        <f t="shared" si="5"/>
        <v>6971</v>
      </c>
      <c r="Q116" t="s">
        <v>2037</v>
      </c>
      <c r="R116" s="9" t="s">
        <v>2046</v>
      </c>
      <c r="S116" s="12">
        <f t="shared" si="6"/>
        <v>43564.208333333328</v>
      </c>
      <c r="T116" s="12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 s="15">
        <v>166700</v>
      </c>
      <c r="E117" s="15">
        <v>145382</v>
      </c>
      <c r="F117" s="4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6">
        <f t="shared" si="4"/>
        <v>0.87211757648470301</v>
      </c>
      <c r="P117">
        <f t="shared" si="5"/>
        <v>74343</v>
      </c>
      <c r="Q117" t="s">
        <v>2047</v>
      </c>
      <c r="R117" s="9" t="s">
        <v>2053</v>
      </c>
      <c r="S117" s="12">
        <f t="shared" si="6"/>
        <v>43056.25</v>
      </c>
      <c r="T117" s="12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 s="15">
        <v>7200</v>
      </c>
      <c r="E118" s="15">
        <v>6336</v>
      </c>
      <c r="F118" s="4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6">
        <f t="shared" si="4"/>
        <v>0.88</v>
      </c>
      <c r="P118">
        <f t="shared" si="5"/>
        <v>3204.5</v>
      </c>
      <c r="Q118" t="s">
        <v>2039</v>
      </c>
      <c r="R118" s="9" t="s">
        <v>2040</v>
      </c>
      <c r="S118" s="12">
        <f t="shared" si="6"/>
        <v>42265.208333333328</v>
      </c>
      <c r="T118" s="12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 s="15">
        <v>4900</v>
      </c>
      <c r="E119" s="15">
        <v>8523</v>
      </c>
      <c r="F119" s="4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6">
        <f t="shared" si="4"/>
        <v>1.7393877551020409</v>
      </c>
      <c r="P119">
        <f t="shared" si="5"/>
        <v>4399</v>
      </c>
      <c r="Q119" t="s">
        <v>2041</v>
      </c>
      <c r="R119" s="9" t="s">
        <v>2060</v>
      </c>
      <c r="S119" s="12">
        <f t="shared" si="6"/>
        <v>40808.208333333336</v>
      </c>
      <c r="T119" s="12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 s="15">
        <v>5400</v>
      </c>
      <c r="E120" s="15">
        <v>6351</v>
      </c>
      <c r="F120" s="4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6">
        <f t="shared" si="4"/>
        <v>1.1761111111111111</v>
      </c>
      <c r="P120">
        <f t="shared" si="5"/>
        <v>3209</v>
      </c>
      <c r="Q120" t="s">
        <v>2054</v>
      </c>
      <c r="R120" s="9" t="s">
        <v>2055</v>
      </c>
      <c r="S120" s="12">
        <f t="shared" si="6"/>
        <v>41665.25</v>
      </c>
      <c r="T120" s="12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 s="15">
        <v>5000</v>
      </c>
      <c r="E121" s="15">
        <v>10748</v>
      </c>
      <c r="F121" s="4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6">
        <f t="shared" si="4"/>
        <v>2.1496</v>
      </c>
      <c r="P121">
        <f t="shared" si="5"/>
        <v>5451</v>
      </c>
      <c r="Q121" t="s">
        <v>2041</v>
      </c>
      <c r="R121" s="9" t="s">
        <v>2042</v>
      </c>
      <c r="S121" s="12">
        <f t="shared" si="6"/>
        <v>41806.208333333336</v>
      </c>
      <c r="T121" s="12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 s="15">
        <v>75100</v>
      </c>
      <c r="E122" s="15">
        <v>112272</v>
      </c>
      <c r="F122" s="4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6">
        <f t="shared" si="4"/>
        <v>1.4949667110519307</v>
      </c>
      <c r="P122">
        <f t="shared" si="5"/>
        <v>57027</v>
      </c>
      <c r="Q122" t="s">
        <v>2050</v>
      </c>
      <c r="R122" s="9" t="s">
        <v>2061</v>
      </c>
      <c r="S122" s="12">
        <f t="shared" si="6"/>
        <v>42111.208333333328</v>
      </c>
      <c r="T122" s="12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 s="15">
        <v>45300</v>
      </c>
      <c r="E123" s="15">
        <v>99361</v>
      </c>
      <c r="F123" s="4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6">
        <f t="shared" si="4"/>
        <v>2.1933995584988963</v>
      </c>
      <c r="P123">
        <f t="shared" si="5"/>
        <v>50132</v>
      </c>
      <c r="Q123" t="s">
        <v>2050</v>
      </c>
      <c r="R123" s="9" t="s">
        <v>2051</v>
      </c>
      <c r="S123" s="12">
        <f t="shared" si="6"/>
        <v>41917.208333333336</v>
      </c>
      <c r="T123" s="12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 s="15">
        <v>136800</v>
      </c>
      <c r="E124" s="15">
        <v>88055</v>
      </c>
      <c r="F124" s="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6">
        <f t="shared" si="4"/>
        <v>0.64367690058479532</v>
      </c>
      <c r="P124">
        <f t="shared" si="5"/>
        <v>45721</v>
      </c>
      <c r="Q124" t="s">
        <v>2047</v>
      </c>
      <c r="R124" s="9" t="s">
        <v>2053</v>
      </c>
      <c r="S124" s="12">
        <f t="shared" si="6"/>
        <v>41970.25</v>
      </c>
      <c r="T124" s="12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 s="15">
        <v>177700</v>
      </c>
      <c r="E125" s="15">
        <v>33092</v>
      </c>
      <c r="F125" s="4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6">
        <f t="shared" si="4"/>
        <v>0.18622397298818233</v>
      </c>
      <c r="P125">
        <f t="shared" si="5"/>
        <v>16877</v>
      </c>
      <c r="Q125" t="s">
        <v>2039</v>
      </c>
      <c r="R125" s="9" t="s">
        <v>2040</v>
      </c>
      <c r="S125" s="12">
        <f t="shared" si="6"/>
        <v>42332.25</v>
      </c>
      <c r="T125" s="12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 s="15">
        <v>2600</v>
      </c>
      <c r="E126" s="15">
        <v>9562</v>
      </c>
      <c r="F126" s="4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6">
        <f t="shared" si="4"/>
        <v>3.6776923076923076</v>
      </c>
      <c r="P126">
        <f t="shared" si="5"/>
        <v>4828</v>
      </c>
      <c r="Q126" t="s">
        <v>2054</v>
      </c>
      <c r="R126" s="9" t="s">
        <v>2055</v>
      </c>
      <c r="S126" s="12">
        <f t="shared" si="6"/>
        <v>43598.208333333328</v>
      </c>
      <c r="T126" s="12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 s="15">
        <v>5300</v>
      </c>
      <c r="E127" s="15">
        <v>8475</v>
      </c>
      <c r="F127" s="4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6">
        <f t="shared" si="4"/>
        <v>1.5990566037735849</v>
      </c>
      <c r="P127">
        <f t="shared" si="5"/>
        <v>4327.5</v>
      </c>
      <c r="Q127" t="s">
        <v>2039</v>
      </c>
      <c r="R127" s="9" t="s">
        <v>2040</v>
      </c>
      <c r="S127" s="12">
        <f t="shared" si="6"/>
        <v>43362.208333333328</v>
      </c>
      <c r="T127" s="12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 s="15">
        <v>180200</v>
      </c>
      <c r="E128" s="15">
        <v>69617</v>
      </c>
      <c r="F128" s="4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6">
        <f t="shared" si="4"/>
        <v>0.38633185349611543</v>
      </c>
      <c r="P128">
        <f t="shared" si="5"/>
        <v>35195.5</v>
      </c>
      <c r="Q128" t="s">
        <v>2039</v>
      </c>
      <c r="R128" s="9" t="s">
        <v>2040</v>
      </c>
      <c r="S128" s="12">
        <f t="shared" si="6"/>
        <v>42596.208333333328</v>
      </c>
      <c r="T128" s="12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 s="15">
        <v>103200</v>
      </c>
      <c r="E129" s="15">
        <v>53067</v>
      </c>
      <c r="F129" s="4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6">
        <f t="shared" si="4"/>
        <v>0.51421511627906979</v>
      </c>
      <c r="P129">
        <f t="shared" si="5"/>
        <v>26869.5</v>
      </c>
      <c r="Q129" t="s">
        <v>2039</v>
      </c>
      <c r="R129" s="9" t="s">
        <v>2040</v>
      </c>
      <c r="S129" s="12">
        <f t="shared" si="6"/>
        <v>40310.208333333336</v>
      </c>
      <c r="T129" s="12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 s="15">
        <v>70600</v>
      </c>
      <c r="E130" s="15">
        <v>42596</v>
      </c>
      <c r="F130" s="4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6">
        <f t="shared" si="4"/>
        <v>0.60334277620396604</v>
      </c>
      <c r="P130">
        <f t="shared" si="5"/>
        <v>21564</v>
      </c>
      <c r="Q130" t="s">
        <v>2035</v>
      </c>
      <c r="R130" s="9" t="s">
        <v>2036</v>
      </c>
      <c r="S130" s="12">
        <f t="shared" si="6"/>
        <v>40417.208333333336</v>
      </c>
      <c r="T130" s="12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 s="15">
        <v>148500</v>
      </c>
      <c r="E131" s="15">
        <v>4756</v>
      </c>
      <c r="F131" s="4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6">
        <f t="shared" ref="O131:O194" si="8">E131/D131</f>
        <v>3.2026936026936029E-2</v>
      </c>
      <c r="P131">
        <f t="shared" ref="P131:P194" si="9">AVERAGE(E131,G131)</f>
        <v>2405.5</v>
      </c>
      <c r="Q131" t="s">
        <v>2033</v>
      </c>
      <c r="R131" s="9" t="s">
        <v>2034</v>
      </c>
      <c r="S131" s="12">
        <f t="shared" ref="S131:S194" si="10">(((J131/60)/60)/24)+DATE(1970,1,1)</f>
        <v>42038.25</v>
      </c>
      <c r="T131" s="12">
        <f t="shared" ref="T131:T194" si="11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 s="15">
        <v>9600</v>
      </c>
      <c r="E132" s="15">
        <v>14925</v>
      </c>
      <c r="F132" s="4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6">
        <f t="shared" si="8"/>
        <v>1.5546875</v>
      </c>
      <c r="P132">
        <f t="shared" si="9"/>
        <v>7729</v>
      </c>
      <c r="Q132" t="s">
        <v>2041</v>
      </c>
      <c r="R132" s="9" t="s">
        <v>2044</v>
      </c>
      <c r="S132" s="12">
        <f t="shared" si="10"/>
        <v>40842.208333333336</v>
      </c>
      <c r="T132" s="12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 s="15">
        <v>164700</v>
      </c>
      <c r="E133" s="15">
        <v>166116</v>
      </c>
      <c r="F133" s="4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6">
        <f t="shared" si="8"/>
        <v>1.0085974499089254</v>
      </c>
      <c r="P133">
        <f t="shared" si="9"/>
        <v>84279.5</v>
      </c>
      <c r="Q133" t="s">
        <v>2037</v>
      </c>
      <c r="R133" s="9" t="s">
        <v>2038</v>
      </c>
      <c r="S133" s="12">
        <f t="shared" si="10"/>
        <v>41607.25</v>
      </c>
      <c r="T133" s="12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 s="15">
        <v>3300</v>
      </c>
      <c r="E134" s="15">
        <v>3834</v>
      </c>
      <c r="F134" s="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6">
        <f t="shared" si="8"/>
        <v>1.1618181818181819</v>
      </c>
      <c r="P134">
        <f t="shared" si="9"/>
        <v>1961.5</v>
      </c>
      <c r="Q134" t="s">
        <v>2039</v>
      </c>
      <c r="R134" s="9" t="s">
        <v>2040</v>
      </c>
      <c r="S134" s="12">
        <f t="shared" si="10"/>
        <v>43112.25</v>
      </c>
      <c r="T134" s="12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 s="15">
        <v>4500</v>
      </c>
      <c r="E135" s="15">
        <v>13985</v>
      </c>
      <c r="F135" s="4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6">
        <f t="shared" si="8"/>
        <v>3.1077777777777778</v>
      </c>
      <c r="P135">
        <f t="shared" si="9"/>
        <v>7072</v>
      </c>
      <c r="Q135" t="s">
        <v>2035</v>
      </c>
      <c r="R135" s="9" t="s">
        <v>2062</v>
      </c>
      <c r="S135" s="12">
        <f t="shared" si="10"/>
        <v>40767.208333333336</v>
      </c>
      <c r="T135" s="12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 s="15">
        <v>99500</v>
      </c>
      <c r="E136" s="15">
        <v>89288</v>
      </c>
      <c r="F136" s="4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6">
        <f t="shared" si="8"/>
        <v>0.89736683417085428</v>
      </c>
      <c r="P136">
        <f t="shared" si="9"/>
        <v>45114</v>
      </c>
      <c r="Q136" t="s">
        <v>2041</v>
      </c>
      <c r="R136" s="9" t="s">
        <v>2042</v>
      </c>
      <c r="S136" s="12">
        <f t="shared" si="10"/>
        <v>40713.208333333336</v>
      </c>
      <c r="T136" s="12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 s="15">
        <v>7700</v>
      </c>
      <c r="E137" s="15">
        <v>5488</v>
      </c>
      <c r="F137" s="4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6">
        <f t="shared" si="8"/>
        <v>0.71272727272727276</v>
      </c>
      <c r="P137">
        <f t="shared" si="9"/>
        <v>2802.5</v>
      </c>
      <c r="Q137" t="s">
        <v>2039</v>
      </c>
      <c r="R137" s="9" t="s">
        <v>2040</v>
      </c>
      <c r="S137" s="12">
        <f t="shared" si="10"/>
        <v>41340.25</v>
      </c>
      <c r="T137" s="12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 s="15">
        <v>82800</v>
      </c>
      <c r="E138" s="15">
        <v>2721</v>
      </c>
      <c r="F138" s="4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6">
        <f t="shared" si="8"/>
        <v>3.2862318840579711E-2</v>
      </c>
      <c r="P138">
        <f t="shared" si="9"/>
        <v>1389.5</v>
      </c>
      <c r="Q138" t="s">
        <v>2041</v>
      </c>
      <c r="R138" s="9" t="s">
        <v>2044</v>
      </c>
      <c r="S138" s="12">
        <f t="shared" si="10"/>
        <v>41797.208333333336</v>
      </c>
      <c r="T138" s="12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 s="15">
        <v>1800</v>
      </c>
      <c r="E139" s="15">
        <v>4712</v>
      </c>
      <c r="F139" s="4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6">
        <f t="shared" si="8"/>
        <v>2.617777777777778</v>
      </c>
      <c r="P139">
        <f t="shared" si="9"/>
        <v>2381</v>
      </c>
      <c r="Q139" t="s">
        <v>2047</v>
      </c>
      <c r="R139" s="9" t="s">
        <v>2048</v>
      </c>
      <c r="S139" s="12">
        <f t="shared" si="10"/>
        <v>40457.208333333336</v>
      </c>
      <c r="T139" s="12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 s="15">
        <v>9600</v>
      </c>
      <c r="E140" s="15">
        <v>9216</v>
      </c>
      <c r="F140" s="4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6">
        <f t="shared" si="8"/>
        <v>0.96</v>
      </c>
      <c r="P140">
        <f t="shared" si="9"/>
        <v>4665.5</v>
      </c>
      <c r="Q140" t="s">
        <v>2050</v>
      </c>
      <c r="R140" s="9" t="s">
        <v>2061</v>
      </c>
      <c r="S140" s="12">
        <f t="shared" si="10"/>
        <v>41180.208333333336</v>
      </c>
      <c r="T140" s="12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 s="15">
        <v>92100</v>
      </c>
      <c r="E141" s="15">
        <v>19246</v>
      </c>
      <c r="F141" s="4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6">
        <f t="shared" si="8"/>
        <v>0.20896851248642778</v>
      </c>
      <c r="P141">
        <f t="shared" si="9"/>
        <v>9786</v>
      </c>
      <c r="Q141" t="s">
        <v>2037</v>
      </c>
      <c r="R141" s="9" t="s">
        <v>2046</v>
      </c>
      <c r="S141" s="12">
        <f t="shared" si="10"/>
        <v>42115.208333333328</v>
      </c>
      <c r="T141" s="12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 s="15">
        <v>5500</v>
      </c>
      <c r="E142" s="15">
        <v>12274</v>
      </c>
      <c r="F142" s="4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6">
        <f t="shared" si="8"/>
        <v>2.2316363636363636</v>
      </c>
      <c r="P142">
        <f t="shared" si="9"/>
        <v>6230</v>
      </c>
      <c r="Q142" t="s">
        <v>2041</v>
      </c>
      <c r="R142" s="9" t="s">
        <v>2042</v>
      </c>
      <c r="S142" s="12">
        <f t="shared" si="10"/>
        <v>43156.25</v>
      </c>
      <c r="T142" s="12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 s="15">
        <v>64300</v>
      </c>
      <c r="E143" s="15">
        <v>65323</v>
      </c>
      <c r="F143" s="4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6">
        <f t="shared" si="8"/>
        <v>1.0159097978227061</v>
      </c>
      <c r="P143">
        <f t="shared" si="9"/>
        <v>33197</v>
      </c>
      <c r="Q143" t="s">
        <v>2037</v>
      </c>
      <c r="R143" s="9" t="s">
        <v>2038</v>
      </c>
      <c r="S143" s="12">
        <f t="shared" si="10"/>
        <v>42167.208333333328</v>
      </c>
      <c r="T143" s="12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 s="15">
        <v>5000</v>
      </c>
      <c r="E144" s="15">
        <v>11502</v>
      </c>
      <c r="F144" s="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6">
        <f t="shared" si="8"/>
        <v>2.3003999999999998</v>
      </c>
      <c r="P144">
        <f t="shared" si="9"/>
        <v>5809.5</v>
      </c>
      <c r="Q144" t="s">
        <v>2037</v>
      </c>
      <c r="R144" s="9" t="s">
        <v>2038</v>
      </c>
      <c r="S144" s="12">
        <f t="shared" si="10"/>
        <v>41005.208333333336</v>
      </c>
      <c r="T144" s="12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 s="15">
        <v>5400</v>
      </c>
      <c r="E145" s="15">
        <v>7322</v>
      </c>
      <c r="F145" s="4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6">
        <f t="shared" si="8"/>
        <v>1.355925925925926</v>
      </c>
      <c r="P145">
        <f t="shared" si="9"/>
        <v>3696</v>
      </c>
      <c r="Q145" t="s">
        <v>2035</v>
      </c>
      <c r="R145" s="9" t="s">
        <v>2045</v>
      </c>
      <c r="S145" s="12">
        <f t="shared" si="10"/>
        <v>40357.208333333336</v>
      </c>
      <c r="T145" s="12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 s="15">
        <v>9000</v>
      </c>
      <c r="E146" s="15">
        <v>11619</v>
      </c>
      <c r="F146" s="4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6">
        <f t="shared" si="8"/>
        <v>1.2909999999999999</v>
      </c>
      <c r="P146">
        <f t="shared" si="9"/>
        <v>5877</v>
      </c>
      <c r="Q146" t="s">
        <v>2039</v>
      </c>
      <c r="R146" s="9" t="s">
        <v>2040</v>
      </c>
      <c r="S146" s="12">
        <f t="shared" si="10"/>
        <v>43633.208333333328</v>
      </c>
      <c r="T146" s="12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 s="15">
        <v>25000</v>
      </c>
      <c r="E147" s="15">
        <v>59128</v>
      </c>
      <c r="F147" s="4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6">
        <f t="shared" si="8"/>
        <v>2.3651200000000001</v>
      </c>
      <c r="P147">
        <f t="shared" si="9"/>
        <v>29948</v>
      </c>
      <c r="Q147" t="s">
        <v>2037</v>
      </c>
      <c r="R147" s="9" t="s">
        <v>2046</v>
      </c>
      <c r="S147" s="12">
        <f t="shared" si="10"/>
        <v>41889.208333333336</v>
      </c>
      <c r="T147" s="12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 s="15">
        <v>8800</v>
      </c>
      <c r="E148" s="15">
        <v>1518</v>
      </c>
      <c r="F148" s="4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6">
        <f t="shared" si="8"/>
        <v>0.17249999999999999</v>
      </c>
      <c r="P148">
        <f t="shared" si="9"/>
        <v>784.5</v>
      </c>
      <c r="Q148" t="s">
        <v>2039</v>
      </c>
      <c r="R148" s="9" t="s">
        <v>2040</v>
      </c>
      <c r="S148" s="12">
        <f t="shared" si="10"/>
        <v>40855.25</v>
      </c>
      <c r="T148" s="12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 s="15">
        <v>8300</v>
      </c>
      <c r="E149" s="15">
        <v>9337</v>
      </c>
      <c r="F149" s="4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6">
        <f t="shared" si="8"/>
        <v>1.1249397590361445</v>
      </c>
      <c r="P149">
        <f t="shared" si="9"/>
        <v>4768</v>
      </c>
      <c r="Q149" t="s">
        <v>2039</v>
      </c>
      <c r="R149" s="9" t="s">
        <v>2040</v>
      </c>
      <c r="S149" s="12">
        <f t="shared" si="10"/>
        <v>42534.208333333328</v>
      </c>
      <c r="T149" s="12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 s="15">
        <v>9300</v>
      </c>
      <c r="E150" s="15">
        <v>11255</v>
      </c>
      <c r="F150" s="4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6">
        <f t="shared" si="8"/>
        <v>1.2102150537634409</v>
      </c>
      <c r="P150">
        <f t="shared" si="9"/>
        <v>5681</v>
      </c>
      <c r="Q150" t="s">
        <v>2037</v>
      </c>
      <c r="R150" s="9" t="s">
        <v>2046</v>
      </c>
      <c r="S150" s="12">
        <f t="shared" si="10"/>
        <v>42941.208333333328</v>
      </c>
      <c r="T150" s="12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 s="15">
        <v>6200</v>
      </c>
      <c r="E151" s="15">
        <v>13632</v>
      </c>
      <c r="F151" s="4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6">
        <f t="shared" si="8"/>
        <v>2.1987096774193549</v>
      </c>
      <c r="P151">
        <f t="shared" si="9"/>
        <v>6913.5</v>
      </c>
      <c r="Q151" t="s">
        <v>2035</v>
      </c>
      <c r="R151" s="9" t="s">
        <v>2045</v>
      </c>
      <c r="S151" s="12">
        <f t="shared" si="10"/>
        <v>41275.25</v>
      </c>
      <c r="T151" s="12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 s="15">
        <v>100</v>
      </c>
      <c r="E152" s="15">
        <v>1</v>
      </c>
      <c r="F152" s="4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6">
        <f t="shared" si="8"/>
        <v>0.01</v>
      </c>
      <c r="P152">
        <f t="shared" si="9"/>
        <v>1</v>
      </c>
      <c r="Q152" t="s">
        <v>2035</v>
      </c>
      <c r="R152" s="9" t="s">
        <v>2036</v>
      </c>
      <c r="S152" s="12">
        <f t="shared" si="10"/>
        <v>43450.25</v>
      </c>
      <c r="T152" s="12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 s="15">
        <v>137200</v>
      </c>
      <c r="E153" s="15">
        <v>88037</v>
      </c>
      <c r="F153" s="4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6">
        <f t="shared" si="8"/>
        <v>0.64166909620991253</v>
      </c>
      <c r="P153">
        <f t="shared" si="9"/>
        <v>44752</v>
      </c>
      <c r="Q153" t="s">
        <v>2035</v>
      </c>
      <c r="R153" s="9" t="s">
        <v>2043</v>
      </c>
      <c r="S153" s="12">
        <f t="shared" si="10"/>
        <v>41799.208333333336</v>
      </c>
      <c r="T153" s="12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 s="15">
        <v>41500</v>
      </c>
      <c r="E154" s="15">
        <v>175573</v>
      </c>
      <c r="F154" s="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6">
        <f t="shared" si="8"/>
        <v>4.2306746987951804</v>
      </c>
      <c r="P154">
        <f t="shared" si="9"/>
        <v>89474.5</v>
      </c>
      <c r="Q154" t="s">
        <v>2035</v>
      </c>
      <c r="R154" s="9" t="s">
        <v>2045</v>
      </c>
      <c r="S154" s="12">
        <f t="shared" si="10"/>
        <v>42783.25</v>
      </c>
      <c r="T154" s="12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 s="15">
        <v>189400</v>
      </c>
      <c r="E155" s="15">
        <v>176112</v>
      </c>
      <c r="F155" s="4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6">
        <f t="shared" si="8"/>
        <v>0.92984160506863778</v>
      </c>
      <c r="P155">
        <f t="shared" si="9"/>
        <v>90896.5</v>
      </c>
      <c r="Q155" t="s">
        <v>2039</v>
      </c>
      <c r="R155" s="9" t="s">
        <v>2040</v>
      </c>
      <c r="S155" s="12">
        <f t="shared" si="10"/>
        <v>41201.208333333336</v>
      </c>
      <c r="T155" s="12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 s="15">
        <v>171300</v>
      </c>
      <c r="E156" s="15">
        <v>100650</v>
      </c>
      <c r="F156" s="4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6">
        <f t="shared" si="8"/>
        <v>0.58756567425569173</v>
      </c>
      <c r="P156">
        <f t="shared" si="9"/>
        <v>50854.5</v>
      </c>
      <c r="Q156" t="s">
        <v>2035</v>
      </c>
      <c r="R156" s="9" t="s">
        <v>2045</v>
      </c>
      <c r="S156" s="12">
        <f t="shared" si="10"/>
        <v>42502.208333333328</v>
      </c>
      <c r="T156" s="12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 s="15">
        <v>139500</v>
      </c>
      <c r="E157" s="15">
        <v>90706</v>
      </c>
      <c r="F157" s="4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6">
        <f t="shared" si="8"/>
        <v>0.65022222222222226</v>
      </c>
      <c r="P157">
        <f t="shared" si="9"/>
        <v>45950</v>
      </c>
      <c r="Q157" t="s">
        <v>2039</v>
      </c>
      <c r="R157" s="9" t="s">
        <v>2040</v>
      </c>
      <c r="S157" s="12">
        <f t="shared" si="10"/>
        <v>40262.208333333336</v>
      </c>
      <c r="T157" s="12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 s="15">
        <v>36400</v>
      </c>
      <c r="E158" s="15">
        <v>26914</v>
      </c>
      <c r="F158" s="4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6">
        <f t="shared" si="8"/>
        <v>0.73939560439560437</v>
      </c>
      <c r="P158">
        <f t="shared" si="9"/>
        <v>13646.5</v>
      </c>
      <c r="Q158" t="s">
        <v>2035</v>
      </c>
      <c r="R158" s="9" t="s">
        <v>2036</v>
      </c>
      <c r="S158" s="12">
        <f t="shared" si="10"/>
        <v>43743.208333333328</v>
      </c>
      <c r="T158" s="12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 s="15">
        <v>4200</v>
      </c>
      <c r="E159" s="15">
        <v>2212</v>
      </c>
      <c r="F159" s="4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6">
        <f t="shared" si="8"/>
        <v>0.52666666666666662</v>
      </c>
      <c r="P159">
        <f t="shared" si="9"/>
        <v>1121</v>
      </c>
      <c r="Q159" t="s">
        <v>2054</v>
      </c>
      <c r="R159" s="9" t="s">
        <v>2055</v>
      </c>
      <c r="S159" s="12">
        <f t="shared" si="10"/>
        <v>41638.25</v>
      </c>
      <c r="T159" s="12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 s="15">
        <v>2100</v>
      </c>
      <c r="E160" s="15">
        <v>4640</v>
      </c>
      <c r="F160" s="4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6">
        <f t="shared" si="8"/>
        <v>2.2095238095238097</v>
      </c>
      <c r="P160">
        <f t="shared" si="9"/>
        <v>2340.5</v>
      </c>
      <c r="Q160" t="s">
        <v>2035</v>
      </c>
      <c r="R160" s="9" t="s">
        <v>2036</v>
      </c>
      <c r="S160" s="12">
        <f t="shared" si="10"/>
        <v>42346.25</v>
      </c>
      <c r="T160" s="12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 s="15">
        <v>191200</v>
      </c>
      <c r="E161" s="15">
        <v>191222</v>
      </c>
      <c r="F161" s="4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6">
        <f t="shared" si="8"/>
        <v>1.0001150627615063</v>
      </c>
      <c r="P161">
        <f t="shared" si="9"/>
        <v>96521.5</v>
      </c>
      <c r="Q161" t="s">
        <v>2039</v>
      </c>
      <c r="R161" s="9" t="s">
        <v>2040</v>
      </c>
      <c r="S161" s="12">
        <f t="shared" si="10"/>
        <v>43551.208333333328</v>
      </c>
      <c r="T161" s="12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 s="15">
        <v>8000</v>
      </c>
      <c r="E162" s="15">
        <v>12985</v>
      </c>
      <c r="F162" s="4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6">
        <f t="shared" si="8"/>
        <v>1.6231249999999999</v>
      </c>
      <c r="P162">
        <f t="shared" si="9"/>
        <v>6574.5</v>
      </c>
      <c r="Q162" t="s">
        <v>2037</v>
      </c>
      <c r="R162" s="9" t="s">
        <v>2046</v>
      </c>
      <c r="S162" s="12">
        <f t="shared" si="10"/>
        <v>43582.208333333328</v>
      </c>
      <c r="T162" s="12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 s="15">
        <v>5500</v>
      </c>
      <c r="E163" s="15">
        <v>4300</v>
      </c>
      <c r="F163" s="4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6">
        <f t="shared" si="8"/>
        <v>0.78181818181818186</v>
      </c>
      <c r="P163">
        <f t="shared" si="9"/>
        <v>2187.5</v>
      </c>
      <c r="Q163" t="s">
        <v>2037</v>
      </c>
      <c r="R163" s="9" t="s">
        <v>2038</v>
      </c>
      <c r="S163" s="12">
        <f t="shared" si="10"/>
        <v>42270.208333333328</v>
      </c>
      <c r="T163" s="12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 s="15">
        <v>6100</v>
      </c>
      <c r="E164" s="15">
        <v>9134</v>
      </c>
      <c r="F164" s="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6">
        <f t="shared" si="8"/>
        <v>1.4973770491803278</v>
      </c>
      <c r="P164">
        <f t="shared" si="9"/>
        <v>4645.5</v>
      </c>
      <c r="Q164" t="s">
        <v>2035</v>
      </c>
      <c r="R164" s="9" t="s">
        <v>2036</v>
      </c>
      <c r="S164" s="12">
        <f t="shared" si="10"/>
        <v>43442.25</v>
      </c>
      <c r="T164" s="12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 s="15">
        <v>3500</v>
      </c>
      <c r="E165" s="15">
        <v>8864</v>
      </c>
      <c r="F165" s="4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6">
        <f t="shared" si="8"/>
        <v>2.5325714285714285</v>
      </c>
      <c r="P165">
        <f t="shared" si="9"/>
        <v>4555</v>
      </c>
      <c r="Q165" t="s">
        <v>2054</v>
      </c>
      <c r="R165" s="9" t="s">
        <v>2055</v>
      </c>
      <c r="S165" s="12">
        <f t="shared" si="10"/>
        <v>43028.208333333328</v>
      </c>
      <c r="T165" s="12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 s="15">
        <v>150500</v>
      </c>
      <c r="E166" s="15">
        <v>150755</v>
      </c>
      <c r="F166" s="4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6">
        <f t="shared" si="8"/>
        <v>1.0016943521594683</v>
      </c>
      <c r="P166">
        <f t="shared" si="9"/>
        <v>76075.5</v>
      </c>
      <c r="Q166" t="s">
        <v>2039</v>
      </c>
      <c r="R166" s="9" t="s">
        <v>2040</v>
      </c>
      <c r="S166" s="12">
        <f t="shared" si="10"/>
        <v>43016.208333333328</v>
      </c>
      <c r="T166" s="12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 s="15">
        <v>90400</v>
      </c>
      <c r="E167" s="15">
        <v>110279</v>
      </c>
      <c r="F167" s="4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6">
        <f t="shared" si="8"/>
        <v>1.2199004424778761</v>
      </c>
      <c r="P167">
        <f t="shared" si="9"/>
        <v>56392.5</v>
      </c>
      <c r="Q167" t="s">
        <v>2037</v>
      </c>
      <c r="R167" s="9" t="s">
        <v>2038</v>
      </c>
      <c r="S167" s="12">
        <f t="shared" si="10"/>
        <v>42948.208333333328</v>
      </c>
      <c r="T167" s="12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 s="15">
        <v>9800</v>
      </c>
      <c r="E168" s="15">
        <v>13439</v>
      </c>
      <c r="F168" s="4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6">
        <f t="shared" si="8"/>
        <v>1.3713265306122449</v>
      </c>
      <c r="P168">
        <f t="shared" si="9"/>
        <v>6841.5</v>
      </c>
      <c r="Q168" t="s">
        <v>2054</v>
      </c>
      <c r="R168" s="9" t="s">
        <v>2055</v>
      </c>
      <c r="S168" s="12">
        <f t="shared" si="10"/>
        <v>40534.25</v>
      </c>
      <c r="T168" s="12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 s="15">
        <v>2600</v>
      </c>
      <c r="E169" s="15">
        <v>10804</v>
      </c>
      <c r="F169" s="4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6">
        <f t="shared" si="8"/>
        <v>4.155384615384615</v>
      </c>
      <c r="P169">
        <f t="shared" si="9"/>
        <v>5475</v>
      </c>
      <c r="Q169" t="s">
        <v>2039</v>
      </c>
      <c r="R169" s="9" t="s">
        <v>2040</v>
      </c>
      <c r="S169" s="12">
        <f t="shared" si="10"/>
        <v>41435.208333333336</v>
      </c>
      <c r="T169" s="12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 s="15">
        <v>128100</v>
      </c>
      <c r="E170" s="15">
        <v>40107</v>
      </c>
      <c r="F170" s="4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6">
        <f t="shared" si="8"/>
        <v>0.3130913348946136</v>
      </c>
      <c r="P170">
        <f t="shared" si="9"/>
        <v>20531</v>
      </c>
      <c r="Q170" t="s">
        <v>2035</v>
      </c>
      <c r="R170" s="9" t="s">
        <v>2045</v>
      </c>
      <c r="S170" s="12">
        <f t="shared" si="10"/>
        <v>43518.25</v>
      </c>
      <c r="T170" s="12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 s="15">
        <v>23300</v>
      </c>
      <c r="E171" s="15">
        <v>98811</v>
      </c>
      <c r="F171" s="4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6">
        <f t="shared" si="8"/>
        <v>4.240815450643777</v>
      </c>
      <c r="P171">
        <f t="shared" si="9"/>
        <v>50039</v>
      </c>
      <c r="Q171" t="s">
        <v>2041</v>
      </c>
      <c r="R171" s="9" t="s">
        <v>2052</v>
      </c>
      <c r="S171" s="12">
        <f t="shared" si="10"/>
        <v>41077.208333333336</v>
      </c>
      <c r="T171" s="12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 s="15">
        <v>188100</v>
      </c>
      <c r="E172" s="15">
        <v>5528</v>
      </c>
      <c r="F172" s="4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6">
        <f t="shared" si="8"/>
        <v>2.9388623072833599E-2</v>
      </c>
      <c r="P172">
        <f t="shared" si="9"/>
        <v>2797.5</v>
      </c>
      <c r="Q172" t="s">
        <v>2035</v>
      </c>
      <c r="R172" s="9" t="s">
        <v>2045</v>
      </c>
      <c r="S172" s="12">
        <f t="shared" si="10"/>
        <v>42950.208333333328</v>
      </c>
      <c r="T172" s="12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 s="15">
        <v>4900</v>
      </c>
      <c r="E173" s="15">
        <v>521</v>
      </c>
      <c r="F173" s="4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6">
        <f t="shared" si="8"/>
        <v>0.1063265306122449</v>
      </c>
      <c r="P173">
        <f t="shared" si="9"/>
        <v>263</v>
      </c>
      <c r="Q173" t="s">
        <v>2047</v>
      </c>
      <c r="R173" s="9" t="s">
        <v>2059</v>
      </c>
      <c r="S173" s="12">
        <f t="shared" si="10"/>
        <v>41718.208333333336</v>
      </c>
      <c r="T173" s="12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 s="15">
        <v>800</v>
      </c>
      <c r="E174" s="15">
        <v>663</v>
      </c>
      <c r="F174" s="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6">
        <f t="shared" si="8"/>
        <v>0.82874999999999999</v>
      </c>
      <c r="P174">
        <f t="shared" si="9"/>
        <v>344.5</v>
      </c>
      <c r="Q174" t="s">
        <v>2041</v>
      </c>
      <c r="R174" s="9" t="s">
        <v>2042</v>
      </c>
      <c r="S174" s="12">
        <f t="shared" si="10"/>
        <v>41839.208333333336</v>
      </c>
      <c r="T174" s="12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 s="15">
        <v>96700</v>
      </c>
      <c r="E175" s="15">
        <v>157635</v>
      </c>
      <c r="F175" s="4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6">
        <f t="shared" si="8"/>
        <v>1.6301447776628748</v>
      </c>
      <c r="P175">
        <f t="shared" si="9"/>
        <v>79598</v>
      </c>
      <c r="Q175" t="s">
        <v>2039</v>
      </c>
      <c r="R175" s="9" t="s">
        <v>2040</v>
      </c>
      <c r="S175" s="12">
        <f t="shared" si="10"/>
        <v>41412.208333333336</v>
      </c>
      <c r="T175" s="12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 s="15">
        <v>600</v>
      </c>
      <c r="E176" s="15">
        <v>5368</v>
      </c>
      <c r="F176" s="4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6">
        <f t="shared" si="8"/>
        <v>8.9466666666666672</v>
      </c>
      <c r="P176">
        <f t="shared" si="9"/>
        <v>2708</v>
      </c>
      <c r="Q176" t="s">
        <v>2037</v>
      </c>
      <c r="R176" s="9" t="s">
        <v>2046</v>
      </c>
      <c r="S176" s="12">
        <f t="shared" si="10"/>
        <v>42282.208333333328</v>
      </c>
      <c r="T176" s="12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 s="15">
        <v>181200</v>
      </c>
      <c r="E177" s="15">
        <v>47459</v>
      </c>
      <c r="F177" s="4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6">
        <f t="shared" si="8"/>
        <v>0.26191501103752757</v>
      </c>
      <c r="P177">
        <f t="shared" si="9"/>
        <v>24294.5</v>
      </c>
      <c r="Q177" t="s">
        <v>2039</v>
      </c>
      <c r="R177" s="9" t="s">
        <v>2040</v>
      </c>
      <c r="S177" s="12">
        <f t="shared" si="10"/>
        <v>42613.208333333328</v>
      </c>
      <c r="T177" s="12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 s="15">
        <v>115000</v>
      </c>
      <c r="E178" s="15">
        <v>86060</v>
      </c>
      <c r="F178" s="4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6">
        <f t="shared" si="8"/>
        <v>0.74834782608695649</v>
      </c>
      <c r="P178">
        <f t="shared" si="9"/>
        <v>43421</v>
      </c>
      <c r="Q178" t="s">
        <v>2039</v>
      </c>
      <c r="R178" s="9" t="s">
        <v>2040</v>
      </c>
      <c r="S178" s="12">
        <f t="shared" si="10"/>
        <v>42616.208333333328</v>
      </c>
      <c r="T178" s="12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 s="15">
        <v>38800</v>
      </c>
      <c r="E179" s="15">
        <v>161593</v>
      </c>
      <c r="F179" s="4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6">
        <f t="shared" si="8"/>
        <v>4.1647680412371137</v>
      </c>
      <c r="P179">
        <f t="shared" si="9"/>
        <v>82166</v>
      </c>
      <c r="Q179" t="s">
        <v>2039</v>
      </c>
      <c r="R179" s="9" t="s">
        <v>2040</v>
      </c>
      <c r="S179" s="12">
        <f t="shared" si="10"/>
        <v>40497.25</v>
      </c>
      <c r="T179" s="12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 s="15">
        <v>7200</v>
      </c>
      <c r="E180" s="15">
        <v>6927</v>
      </c>
      <c r="F180" s="4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6">
        <f t="shared" si="8"/>
        <v>0.96208333333333329</v>
      </c>
      <c r="P180">
        <f t="shared" si="9"/>
        <v>3568.5</v>
      </c>
      <c r="Q180" t="s">
        <v>2033</v>
      </c>
      <c r="R180" s="9" t="s">
        <v>2034</v>
      </c>
      <c r="S180" s="12">
        <f t="shared" si="10"/>
        <v>42999.208333333328</v>
      </c>
      <c r="T180" s="12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 s="15">
        <v>44500</v>
      </c>
      <c r="E181" s="15">
        <v>159185</v>
      </c>
      <c r="F181" s="4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6">
        <f t="shared" si="8"/>
        <v>3.5771910112359548</v>
      </c>
      <c r="P181">
        <f t="shared" si="9"/>
        <v>81361</v>
      </c>
      <c r="Q181" t="s">
        <v>2039</v>
      </c>
      <c r="R181" s="9" t="s">
        <v>2040</v>
      </c>
      <c r="S181" s="12">
        <f t="shared" si="10"/>
        <v>41350.208333333336</v>
      </c>
      <c r="T181" s="12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 s="15">
        <v>56000</v>
      </c>
      <c r="E182" s="15">
        <v>172736</v>
      </c>
      <c r="F182" s="4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6">
        <f t="shared" si="8"/>
        <v>3.0845714285714285</v>
      </c>
      <c r="P182">
        <f t="shared" si="9"/>
        <v>87421.5</v>
      </c>
      <c r="Q182" t="s">
        <v>2037</v>
      </c>
      <c r="R182" s="9" t="s">
        <v>2046</v>
      </c>
      <c r="S182" s="12">
        <f t="shared" si="10"/>
        <v>40259.208333333336</v>
      </c>
      <c r="T182" s="12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 s="15">
        <v>8600</v>
      </c>
      <c r="E183" s="15">
        <v>5315</v>
      </c>
      <c r="F183" s="4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6">
        <f t="shared" si="8"/>
        <v>0.61802325581395345</v>
      </c>
      <c r="P183">
        <f t="shared" si="9"/>
        <v>2725.5</v>
      </c>
      <c r="Q183" t="s">
        <v>2037</v>
      </c>
      <c r="R183" s="9" t="s">
        <v>2038</v>
      </c>
      <c r="S183" s="12">
        <f t="shared" si="10"/>
        <v>43012.208333333328</v>
      </c>
      <c r="T183" s="12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 s="15">
        <v>27100</v>
      </c>
      <c r="E184" s="15">
        <v>195750</v>
      </c>
      <c r="F184" s="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6">
        <f t="shared" si="8"/>
        <v>7.2232472324723247</v>
      </c>
      <c r="P184">
        <f t="shared" si="9"/>
        <v>99534</v>
      </c>
      <c r="Q184" t="s">
        <v>2039</v>
      </c>
      <c r="R184" s="9" t="s">
        <v>2040</v>
      </c>
      <c r="S184" s="12">
        <f t="shared" si="10"/>
        <v>43631.208333333328</v>
      </c>
      <c r="T184" s="12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 s="15">
        <v>5100</v>
      </c>
      <c r="E185" s="15">
        <v>3525</v>
      </c>
      <c r="F185" s="4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6">
        <f t="shared" si="8"/>
        <v>0.69117647058823528</v>
      </c>
      <c r="P185">
        <f t="shared" si="9"/>
        <v>1805.5</v>
      </c>
      <c r="Q185" t="s">
        <v>2035</v>
      </c>
      <c r="R185" s="9" t="s">
        <v>2036</v>
      </c>
      <c r="S185" s="12">
        <f t="shared" si="10"/>
        <v>40430.208333333336</v>
      </c>
      <c r="T185" s="12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 s="15">
        <v>3600</v>
      </c>
      <c r="E186" s="15">
        <v>10550</v>
      </c>
      <c r="F186" s="4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6">
        <f t="shared" si="8"/>
        <v>2.9305555555555554</v>
      </c>
      <c r="P186">
        <f t="shared" si="9"/>
        <v>5445</v>
      </c>
      <c r="Q186" t="s">
        <v>2039</v>
      </c>
      <c r="R186" s="9" t="s">
        <v>2040</v>
      </c>
      <c r="S186" s="12">
        <f t="shared" si="10"/>
        <v>43588.208333333328</v>
      </c>
      <c r="T186" s="12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 s="15">
        <v>1000</v>
      </c>
      <c r="E187" s="15">
        <v>718</v>
      </c>
      <c r="F187" s="4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6">
        <f t="shared" si="8"/>
        <v>0.71799999999999997</v>
      </c>
      <c r="P187">
        <f t="shared" si="9"/>
        <v>368.5</v>
      </c>
      <c r="Q187" t="s">
        <v>2041</v>
      </c>
      <c r="R187" s="9" t="s">
        <v>2060</v>
      </c>
      <c r="S187" s="12">
        <f t="shared" si="10"/>
        <v>43233.208333333328</v>
      </c>
      <c r="T187" s="12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 s="15">
        <v>88800</v>
      </c>
      <c r="E188" s="15">
        <v>28358</v>
      </c>
      <c r="F188" s="4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6">
        <f t="shared" si="8"/>
        <v>0.31934684684684683</v>
      </c>
      <c r="P188">
        <f t="shared" si="9"/>
        <v>14622</v>
      </c>
      <c r="Q188" t="s">
        <v>2039</v>
      </c>
      <c r="R188" s="9" t="s">
        <v>2040</v>
      </c>
      <c r="S188" s="12">
        <f t="shared" si="10"/>
        <v>41782.208333333336</v>
      </c>
      <c r="T188" s="12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 s="15">
        <v>60200</v>
      </c>
      <c r="E189" s="15">
        <v>138384</v>
      </c>
      <c r="F189" s="4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6">
        <f t="shared" si="8"/>
        <v>2.2987375415282392</v>
      </c>
      <c r="P189">
        <f t="shared" si="9"/>
        <v>69913</v>
      </c>
      <c r="Q189" t="s">
        <v>2041</v>
      </c>
      <c r="R189" s="9" t="s">
        <v>2052</v>
      </c>
      <c r="S189" s="12">
        <f t="shared" si="10"/>
        <v>41328.25</v>
      </c>
      <c r="T189" s="12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 s="15">
        <v>8200</v>
      </c>
      <c r="E190" s="15">
        <v>2625</v>
      </c>
      <c r="F190" s="4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6">
        <f t="shared" si="8"/>
        <v>0.3201219512195122</v>
      </c>
      <c r="P190">
        <f t="shared" si="9"/>
        <v>1330</v>
      </c>
      <c r="Q190" t="s">
        <v>2039</v>
      </c>
      <c r="R190" s="9" t="s">
        <v>2040</v>
      </c>
      <c r="S190" s="12">
        <f t="shared" si="10"/>
        <v>41975.25</v>
      </c>
      <c r="T190" s="12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 s="15">
        <v>191300</v>
      </c>
      <c r="E191" s="15">
        <v>45004</v>
      </c>
      <c r="F191" s="4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6">
        <f t="shared" si="8"/>
        <v>0.23525352848928385</v>
      </c>
      <c r="P191">
        <f t="shared" si="9"/>
        <v>22722.5</v>
      </c>
      <c r="Q191" t="s">
        <v>2039</v>
      </c>
      <c r="R191" s="9" t="s">
        <v>2040</v>
      </c>
      <c r="S191" s="12">
        <f t="shared" si="10"/>
        <v>42433.25</v>
      </c>
      <c r="T191" s="12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 s="15">
        <v>3700</v>
      </c>
      <c r="E192" s="15">
        <v>2538</v>
      </c>
      <c r="F192" s="4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6">
        <f t="shared" si="8"/>
        <v>0.68594594594594593</v>
      </c>
      <c r="P192">
        <f t="shared" si="9"/>
        <v>1281</v>
      </c>
      <c r="Q192" t="s">
        <v>2039</v>
      </c>
      <c r="R192" s="9" t="s">
        <v>2040</v>
      </c>
      <c r="S192" s="12">
        <f t="shared" si="10"/>
        <v>41429.208333333336</v>
      </c>
      <c r="T192" s="12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 s="15">
        <v>8400</v>
      </c>
      <c r="E193" s="15">
        <v>3188</v>
      </c>
      <c r="F193" s="4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6">
        <f t="shared" si="8"/>
        <v>0.37952380952380954</v>
      </c>
      <c r="P193">
        <f t="shared" si="9"/>
        <v>1637</v>
      </c>
      <c r="Q193" t="s">
        <v>2039</v>
      </c>
      <c r="R193" s="9" t="s">
        <v>2040</v>
      </c>
      <c r="S193" s="12">
        <f t="shared" si="10"/>
        <v>43536.208333333328</v>
      </c>
      <c r="T193" s="12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 s="15">
        <v>42600</v>
      </c>
      <c r="E194" s="15">
        <v>8517</v>
      </c>
      <c r="F194" s="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6">
        <f t="shared" si="8"/>
        <v>0.19992957746478873</v>
      </c>
      <c r="P194">
        <f t="shared" si="9"/>
        <v>4380</v>
      </c>
      <c r="Q194" t="s">
        <v>2035</v>
      </c>
      <c r="R194" s="9" t="s">
        <v>2036</v>
      </c>
      <c r="S194" s="12">
        <f t="shared" si="10"/>
        <v>41817.208333333336</v>
      </c>
      <c r="T194" s="12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 s="15">
        <v>6600</v>
      </c>
      <c r="E195" s="15">
        <v>3012</v>
      </c>
      <c r="F195" s="4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6">
        <f t="shared" ref="O195:O258" si="12">E195/D195</f>
        <v>0.45636363636363636</v>
      </c>
      <c r="P195">
        <f t="shared" ref="P195:P258" si="13">AVERAGE(E195,G195)</f>
        <v>1538.5</v>
      </c>
      <c r="Q195" t="s">
        <v>2035</v>
      </c>
      <c r="R195" s="9" t="s">
        <v>2045</v>
      </c>
      <c r="S195" s="12">
        <f t="shared" ref="S195:S258" si="14">(((J195/60)/60)/24)+DATE(1970,1,1)</f>
        <v>43198.208333333328</v>
      </c>
      <c r="T195" s="12">
        <f t="shared" ref="T195:T258" si="15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 s="15">
        <v>7100</v>
      </c>
      <c r="E196" s="15">
        <v>8716</v>
      </c>
      <c r="F196" s="4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6">
        <f t="shared" si="12"/>
        <v>1.227605633802817</v>
      </c>
      <c r="P196">
        <f t="shared" si="13"/>
        <v>4421</v>
      </c>
      <c r="Q196" t="s">
        <v>2035</v>
      </c>
      <c r="R196" s="9" t="s">
        <v>2057</v>
      </c>
      <c r="S196" s="12">
        <f t="shared" si="14"/>
        <v>42261.208333333328</v>
      </c>
      <c r="T196" s="12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 s="15">
        <v>15800</v>
      </c>
      <c r="E197" s="15">
        <v>57157</v>
      </c>
      <c r="F197" s="4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6">
        <f t="shared" si="12"/>
        <v>3.61753164556962</v>
      </c>
      <c r="P197">
        <f t="shared" si="13"/>
        <v>28840.5</v>
      </c>
      <c r="Q197" t="s">
        <v>2035</v>
      </c>
      <c r="R197" s="9" t="s">
        <v>2043</v>
      </c>
      <c r="S197" s="12">
        <f t="shared" si="14"/>
        <v>43310.208333333328</v>
      </c>
      <c r="T197" s="12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 s="15">
        <v>8200</v>
      </c>
      <c r="E198" s="15">
        <v>5178</v>
      </c>
      <c r="F198" s="4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6">
        <f t="shared" si="12"/>
        <v>0.63146341463414635</v>
      </c>
      <c r="P198">
        <f t="shared" si="13"/>
        <v>2639</v>
      </c>
      <c r="Q198" t="s">
        <v>2037</v>
      </c>
      <c r="R198" s="9" t="s">
        <v>2046</v>
      </c>
      <c r="S198" s="12">
        <f t="shared" si="14"/>
        <v>42616.208333333328</v>
      </c>
      <c r="T198" s="12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 s="15">
        <v>54700</v>
      </c>
      <c r="E199" s="15">
        <v>163118</v>
      </c>
      <c r="F199" s="4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6">
        <f t="shared" si="12"/>
        <v>2.9820475319926874</v>
      </c>
      <c r="P199">
        <f t="shared" si="13"/>
        <v>82553.5</v>
      </c>
      <c r="Q199" t="s">
        <v>2041</v>
      </c>
      <c r="R199" s="9" t="s">
        <v>2044</v>
      </c>
      <c r="S199" s="12">
        <f t="shared" si="14"/>
        <v>42909.208333333328</v>
      </c>
      <c r="T199" s="12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 s="15">
        <v>63200</v>
      </c>
      <c r="E200" s="15">
        <v>6041</v>
      </c>
      <c r="F200" s="4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6">
        <f t="shared" si="12"/>
        <v>9.5585443037974685E-2</v>
      </c>
      <c r="P200">
        <f t="shared" si="13"/>
        <v>3104.5</v>
      </c>
      <c r="Q200" t="s">
        <v>2035</v>
      </c>
      <c r="R200" s="9" t="s">
        <v>2043</v>
      </c>
      <c r="S200" s="12">
        <f t="shared" si="14"/>
        <v>40396.208333333336</v>
      </c>
      <c r="T200" s="12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 s="15">
        <v>1800</v>
      </c>
      <c r="E201" s="15">
        <v>968</v>
      </c>
      <c r="F201" s="4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6">
        <f t="shared" si="12"/>
        <v>0.5377777777777778</v>
      </c>
      <c r="P201">
        <f t="shared" si="13"/>
        <v>490.5</v>
      </c>
      <c r="Q201" t="s">
        <v>2035</v>
      </c>
      <c r="R201" s="9" t="s">
        <v>2036</v>
      </c>
      <c r="S201" s="12">
        <f t="shared" si="14"/>
        <v>42192.208333333328</v>
      </c>
      <c r="T201" s="12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 s="15">
        <v>100</v>
      </c>
      <c r="E202" s="15">
        <v>2</v>
      </c>
      <c r="F202" s="4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6">
        <f t="shared" si="12"/>
        <v>0.02</v>
      </c>
      <c r="P202">
        <f t="shared" si="13"/>
        <v>1.5</v>
      </c>
      <c r="Q202" t="s">
        <v>2039</v>
      </c>
      <c r="R202" s="9" t="s">
        <v>2040</v>
      </c>
      <c r="S202" s="12">
        <f t="shared" si="14"/>
        <v>40262.208333333336</v>
      </c>
      <c r="T202" s="12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 s="15">
        <v>2100</v>
      </c>
      <c r="E203" s="15">
        <v>14305</v>
      </c>
      <c r="F203" s="4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6">
        <f t="shared" si="12"/>
        <v>6.8119047619047617</v>
      </c>
      <c r="P203">
        <f t="shared" si="13"/>
        <v>7231</v>
      </c>
      <c r="Q203" t="s">
        <v>2037</v>
      </c>
      <c r="R203" s="9" t="s">
        <v>2038</v>
      </c>
      <c r="S203" s="12">
        <f t="shared" si="14"/>
        <v>41845.208333333336</v>
      </c>
      <c r="T203" s="12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 s="15">
        <v>8300</v>
      </c>
      <c r="E204" s="15">
        <v>6543</v>
      </c>
      <c r="F204" s="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6">
        <f t="shared" si="12"/>
        <v>0.78831325301204824</v>
      </c>
      <c r="P204">
        <f t="shared" si="13"/>
        <v>3312.5</v>
      </c>
      <c r="Q204" t="s">
        <v>2033</v>
      </c>
      <c r="R204" s="9" t="s">
        <v>2034</v>
      </c>
      <c r="S204" s="12">
        <f t="shared" si="14"/>
        <v>40818.208333333336</v>
      </c>
      <c r="T204" s="12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 s="15">
        <v>143900</v>
      </c>
      <c r="E205" s="15">
        <v>193413</v>
      </c>
      <c r="F205" s="4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6">
        <f t="shared" si="12"/>
        <v>1.3440792216817234</v>
      </c>
      <c r="P205">
        <f t="shared" si="13"/>
        <v>98955.5</v>
      </c>
      <c r="Q205" t="s">
        <v>2039</v>
      </c>
      <c r="R205" s="9" t="s">
        <v>2040</v>
      </c>
      <c r="S205" s="12">
        <f t="shared" si="14"/>
        <v>42752.25</v>
      </c>
      <c r="T205" s="12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 s="15">
        <v>75000</v>
      </c>
      <c r="E206" s="15">
        <v>2529</v>
      </c>
      <c r="F206" s="4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6">
        <f t="shared" si="12"/>
        <v>3.372E-2</v>
      </c>
      <c r="P206">
        <f t="shared" si="13"/>
        <v>1284.5</v>
      </c>
      <c r="Q206" t="s">
        <v>2035</v>
      </c>
      <c r="R206" s="9" t="s">
        <v>2058</v>
      </c>
      <c r="S206" s="12">
        <f t="shared" si="14"/>
        <v>40636.208333333336</v>
      </c>
      <c r="T206" s="12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 s="15">
        <v>1300</v>
      </c>
      <c r="E207" s="15">
        <v>5614</v>
      </c>
      <c r="F207" s="4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6">
        <f t="shared" si="12"/>
        <v>4.3184615384615386</v>
      </c>
      <c r="P207">
        <f t="shared" si="13"/>
        <v>2847</v>
      </c>
      <c r="Q207" t="s">
        <v>2039</v>
      </c>
      <c r="R207" s="9" t="s">
        <v>2040</v>
      </c>
      <c r="S207" s="12">
        <f t="shared" si="14"/>
        <v>43390.208333333328</v>
      </c>
      <c r="T207" s="12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 s="15">
        <v>9000</v>
      </c>
      <c r="E208" s="15">
        <v>3496</v>
      </c>
      <c r="F208" s="4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6">
        <f t="shared" si="12"/>
        <v>0.38844444444444443</v>
      </c>
      <c r="P208">
        <f t="shared" si="13"/>
        <v>1776.5</v>
      </c>
      <c r="Q208" t="s">
        <v>2047</v>
      </c>
      <c r="R208" s="9" t="s">
        <v>2053</v>
      </c>
      <c r="S208" s="12">
        <f t="shared" si="14"/>
        <v>40236.25</v>
      </c>
      <c r="T208" s="12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 s="15">
        <v>1000</v>
      </c>
      <c r="E209" s="15">
        <v>4257</v>
      </c>
      <c r="F209" s="4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6">
        <f t="shared" si="12"/>
        <v>4.2569999999999997</v>
      </c>
      <c r="P209">
        <f t="shared" si="13"/>
        <v>2150</v>
      </c>
      <c r="Q209" t="s">
        <v>2035</v>
      </c>
      <c r="R209" s="9" t="s">
        <v>2036</v>
      </c>
      <c r="S209" s="12">
        <f t="shared" si="14"/>
        <v>43340.208333333328</v>
      </c>
      <c r="T209" s="12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 s="15">
        <v>196900</v>
      </c>
      <c r="E210" s="15">
        <v>199110</v>
      </c>
      <c r="F210" s="4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6">
        <f t="shared" si="12"/>
        <v>1.0112239715591671</v>
      </c>
      <c r="P210">
        <f t="shared" si="13"/>
        <v>100581.5</v>
      </c>
      <c r="Q210" t="s">
        <v>2041</v>
      </c>
      <c r="R210" s="9" t="s">
        <v>2042</v>
      </c>
      <c r="S210" s="12">
        <f t="shared" si="14"/>
        <v>43048.25</v>
      </c>
      <c r="T210" s="12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 s="15">
        <v>194500</v>
      </c>
      <c r="E211" s="15">
        <v>41212</v>
      </c>
      <c r="F211" s="4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6">
        <f t="shared" si="12"/>
        <v>0.21188688946015424</v>
      </c>
      <c r="P211">
        <f t="shared" si="13"/>
        <v>21010</v>
      </c>
      <c r="Q211" t="s">
        <v>2041</v>
      </c>
      <c r="R211" s="9" t="s">
        <v>2042</v>
      </c>
      <c r="S211" s="12">
        <f t="shared" si="14"/>
        <v>42496.208333333328</v>
      </c>
      <c r="T211" s="12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 s="15">
        <v>9400</v>
      </c>
      <c r="E212" s="15">
        <v>6338</v>
      </c>
      <c r="F212" s="4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6">
        <f t="shared" si="12"/>
        <v>0.67425531914893622</v>
      </c>
      <c r="P212">
        <f t="shared" si="13"/>
        <v>3282</v>
      </c>
      <c r="Q212" t="s">
        <v>2041</v>
      </c>
      <c r="R212" s="9" t="s">
        <v>2063</v>
      </c>
      <c r="S212" s="12">
        <f t="shared" si="14"/>
        <v>42797.25</v>
      </c>
      <c r="T212" s="12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 s="15">
        <v>104400</v>
      </c>
      <c r="E213" s="15">
        <v>99100</v>
      </c>
      <c r="F213" s="4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6">
        <f t="shared" si="12"/>
        <v>0.9492337164750958</v>
      </c>
      <c r="P213">
        <f t="shared" si="13"/>
        <v>50362.5</v>
      </c>
      <c r="Q213" t="s">
        <v>2039</v>
      </c>
      <c r="R213" s="9" t="s">
        <v>2040</v>
      </c>
      <c r="S213" s="12">
        <f t="shared" si="14"/>
        <v>41513.208333333336</v>
      </c>
      <c r="T213" s="12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 s="15">
        <v>8100</v>
      </c>
      <c r="E214" s="15">
        <v>12300</v>
      </c>
      <c r="F214" s="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6">
        <f t="shared" si="12"/>
        <v>1.5185185185185186</v>
      </c>
      <c r="P214">
        <f t="shared" si="13"/>
        <v>6234</v>
      </c>
      <c r="Q214" t="s">
        <v>2039</v>
      </c>
      <c r="R214" s="9" t="s">
        <v>2040</v>
      </c>
      <c r="S214" s="12">
        <f t="shared" si="14"/>
        <v>43814.25</v>
      </c>
      <c r="T214" s="12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 s="15">
        <v>87900</v>
      </c>
      <c r="E215" s="15">
        <v>171549</v>
      </c>
      <c r="F215" s="4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6">
        <f t="shared" si="12"/>
        <v>1.9516382252559727</v>
      </c>
      <c r="P215">
        <f t="shared" si="13"/>
        <v>87919</v>
      </c>
      <c r="Q215" t="s">
        <v>2035</v>
      </c>
      <c r="R215" s="9" t="s">
        <v>2045</v>
      </c>
      <c r="S215" s="12">
        <f t="shared" si="14"/>
        <v>40488.208333333336</v>
      </c>
      <c r="T215" s="12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 s="15">
        <v>1400</v>
      </c>
      <c r="E216" s="15">
        <v>14324</v>
      </c>
      <c r="F216" s="4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6">
        <f t="shared" si="12"/>
        <v>10.231428571428571</v>
      </c>
      <c r="P216">
        <f t="shared" si="13"/>
        <v>7244.5</v>
      </c>
      <c r="Q216" t="s">
        <v>2035</v>
      </c>
      <c r="R216" s="9" t="s">
        <v>2036</v>
      </c>
      <c r="S216" s="12">
        <f t="shared" si="14"/>
        <v>40409.208333333336</v>
      </c>
      <c r="T216" s="12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 s="15">
        <v>156800</v>
      </c>
      <c r="E217" s="15">
        <v>6024</v>
      </c>
      <c r="F217" s="4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6">
        <f t="shared" si="12"/>
        <v>3.8418367346938778E-2</v>
      </c>
      <c r="P217">
        <f t="shared" si="13"/>
        <v>3083.5</v>
      </c>
      <c r="Q217" t="s">
        <v>2039</v>
      </c>
      <c r="R217" s="9" t="s">
        <v>2040</v>
      </c>
      <c r="S217" s="12">
        <f t="shared" si="14"/>
        <v>43509.25</v>
      </c>
      <c r="T217" s="12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 s="15">
        <v>121700</v>
      </c>
      <c r="E218" s="15">
        <v>188721</v>
      </c>
      <c r="F218" s="4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6">
        <f t="shared" si="12"/>
        <v>1.5507066557107643</v>
      </c>
      <c r="P218">
        <f t="shared" si="13"/>
        <v>95268</v>
      </c>
      <c r="Q218" t="s">
        <v>2039</v>
      </c>
      <c r="R218" s="9" t="s">
        <v>2040</v>
      </c>
      <c r="S218" s="12">
        <f t="shared" si="14"/>
        <v>40869.25</v>
      </c>
      <c r="T218" s="12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 s="15">
        <v>129400</v>
      </c>
      <c r="E219" s="15">
        <v>57911</v>
      </c>
      <c r="F219" s="4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6">
        <f t="shared" si="12"/>
        <v>0.44753477588871715</v>
      </c>
      <c r="P219">
        <f t="shared" si="13"/>
        <v>29422.5</v>
      </c>
      <c r="Q219" t="s">
        <v>2041</v>
      </c>
      <c r="R219" s="9" t="s">
        <v>2063</v>
      </c>
      <c r="S219" s="12">
        <f t="shared" si="14"/>
        <v>43583.208333333328</v>
      </c>
      <c r="T219" s="12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 s="15">
        <v>5700</v>
      </c>
      <c r="E220" s="15">
        <v>12309</v>
      </c>
      <c r="F220" s="4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6">
        <f t="shared" si="12"/>
        <v>2.1594736842105262</v>
      </c>
      <c r="P220">
        <f t="shared" si="13"/>
        <v>6353</v>
      </c>
      <c r="Q220" t="s">
        <v>2041</v>
      </c>
      <c r="R220" s="9" t="s">
        <v>2052</v>
      </c>
      <c r="S220" s="12">
        <f t="shared" si="14"/>
        <v>40858.25</v>
      </c>
      <c r="T220" s="12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 s="15">
        <v>41700</v>
      </c>
      <c r="E221" s="15">
        <v>138497</v>
      </c>
      <c r="F221" s="4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6">
        <f t="shared" si="12"/>
        <v>3.3212709832134291</v>
      </c>
      <c r="P221">
        <f t="shared" si="13"/>
        <v>70018</v>
      </c>
      <c r="Q221" t="s">
        <v>2041</v>
      </c>
      <c r="R221" s="9" t="s">
        <v>2049</v>
      </c>
      <c r="S221" s="12">
        <f t="shared" si="14"/>
        <v>41137.208333333336</v>
      </c>
      <c r="T221" s="12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 s="15">
        <v>7900</v>
      </c>
      <c r="E222" s="15">
        <v>667</v>
      </c>
      <c r="F222" s="4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6">
        <f t="shared" si="12"/>
        <v>8.4430379746835441E-2</v>
      </c>
      <c r="P222">
        <f t="shared" si="13"/>
        <v>342</v>
      </c>
      <c r="Q222" t="s">
        <v>2039</v>
      </c>
      <c r="R222" s="9" t="s">
        <v>2040</v>
      </c>
      <c r="S222" s="12">
        <f t="shared" si="14"/>
        <v>40725.208333333336</v>
      </c>
      <c r="T222" s="12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 s="15">
        <v>121500</v>
      </c>
      <c r="E223" s="15">
        <v>119830</v>
      </c>
      <c r="F223" s="4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6">
        <f t="shared" si="12"/>
        <v>0.9862551440329218</v>
      </c>
      <c r="P223">
        <f t="shared" si="13"/>
        <v>61004.5</v>
      </c>
      <c r="Q223" t="s">
        <v>2033</v>
      </c>
      <c r="R223" s="9" t="s">
        <v>2034</v>
      </c>
      <c r="S223" s="12">
        <f t="shared" si="14"/>
        <v>41081.208333333336</v>
      </c>
      <c r="T223" s="12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 s="15">
        <v>4800</v>
      </c>
      <c r="E224" s="15">
        <v>6623</v>
      </c>
      <c r="F224" s="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6">
        <f t="shared" si="12"/>
        <v>1.3797916666666667</v>
      </c>
      <c r="P224">
        <f t="shared" si="13"/>
        <v>3380.5</v>
      </c>
      <c r="Q224" t="s">
        <v>2054</v>
      </c>
      <c r="R224" s="9" t="s">
        <v>2055</v>
      </c>
      <c r="S224" s="12">
        <f t="shared" si="14"/>
        <v>41914.208333333336</v>
      </c>
      <c r="T224" s="12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 s="15">
        <v>87300</v>
      </c>
      <c r="E225" s="15">
        <v>81897</v>
      </c>
      <c r="F225" s="4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6">
        <f t="shared" si="12"/>
        <v>0.93810996563573879</v>
      </c>
      <c r="P225">
        <f t="shared" si="13"/>
        <v>41414</v>
      </c>
      <c r="Q225" t="s">
        <v>2039</v>
      </c>
      <c r="R225" s="9" t="s">
        <v>2040</v>
      </c>
      <c r="S225" s="12">
        <f t="shared" si="14"/>
        <v>42445.208333333328</v>
      </c>
      <c r="T225" s="12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 s="15">
        <v>46300</v>
      </c>
      <c r="E226" s="15">
        <v>186885</v>
      </c>
      <c r="F226" s="4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6">
        <f t="shared" si="12"/>
        <v>4.0363930885529156</v>
      </c>
      <c r="P226">
        <f t="shared" si="13"/>
        <v>95239.5</v>
      </c>
      <c r="Q226" t="s">
        <v>2041</v>
      </c>
      <c r="R226" s="9" t="s">
        <v>2063</v>
      </c>
      <c r="S226" s="12">
        <f t="shared" si="14"/>
        <v>41906.208333333336</v>
      </c>
      <c r="T226" s="12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 s="15">
        <v>67800</v>
      </c>
      <c r="E227" s="15">
        <v>176398</v>
      </c>
      <c r="F227" s="4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6">
        <f t="shared" si="12"/>
        <v>2.6017404129793511</v>
      </c>
      <c r="P227">
        <f t="shared" si="13"/>
        <v>91139</v>
      </c>
      <c r="Q227" t="s">
        <v>2035</v>
      </c>
      <c r="R227" s="9" t="s">
        <v>2036</v>
      </c>
      <c r="S227" s="12">
        <f t="shared" si="14"/>
        <v>41762.208333333336</v>
      </c>
      <c r="T227" s="12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 s="15">
        <v>3000</v>
      </c>
      <c r="E228" s="15">
        <v>10999</v>
      </c>
      <c r="F228" s="4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6">
        <f t="shared" si="12"/>
        <v>3.6663333333333332</v>
      </c>
      <c r="P228">
        <f t="shared" si="13"/>
        <v>5555.5</v>
      </c>
      <c r="Q228" t="s">
        <v>2054</v>
      </c>
      <c r="R228" s="9" t="s">
        <v>2055</v>
      </c>
      <c r="S228" s="12">
        <f t="shared" si="14"/>
        <v>40276.208333333336</v>
      </c>
      <c r="T228" s="12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 s="15">
        <v>60900</v>
      </c>
      <c r="E229" s="15">
        <v>102751</v>
      </c>
      <c r="F229" s="4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6">
        <f t="shared" si="12"/>
        <v>1.687208538587849</v>
      </c>
      <c r="P229">
        <f t="shared" si="13"/>
        <v>51847</v>
      </c>
      <c r="Q229" t="s">
        <v>2050</v>
      </c>
      <c r="R229" s="9" t="s">
        <v>2061</v>
      </c>
      <c r="S229" s="12">
        <f t="shared" si="14"/>
        <v>42139.208333333328</v>
      </c>
      <c r="T229" s="12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 s="15">
        <v>137900</v>
      </c>
      <c r="E230" s="15">
        <v>165352</v>
      </c>
      <c r="F230" s="4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6">
        <f t="shared" si="12"/>
        <v>1.1990717911530093</v>
      </c>
      <c r="P230">
        <f t="shared" si="13"/>
        <v>83910</v>
      </c>
      <c r="Q230" t="s">
        <v>2041</v>
      </c>
      <c r="R230" s="9" t="s">
        <v>2049</v>
      </c>
      <c r="S230" s="12">
        <f t="shared" si="14"/>
        <v>42613.208333333328</v>
      </c>
      <c r="T230" s="12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 s="15">
        <v>85600</v>
      </c>
      <c r="E231" s="15">
        <v>165798</v>
      </c>
      <c r="F231" s="4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6">
        <f t="shared" si="12"/>
        <v>1.936892523364486</v>
      </c>
      <c r="P231">
        <f t="shared" si="13"/>
        <v>84174.5</v>
      </c>
      <c r="Q231" t="s">
        <v>2050</v>
      </c>
      <c r="R231" s="9" t="s">
        <v>2061</v>
      </c>
      <c r="S231" s="12">
        <f t="shared" si="14"/>
        <v>42887.208333333328</v>
      </c>
      <c r="T231" s="12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 s="15">
        <v>2400</v>
      </c>
      <c r="E232" s="15">
        <v>10084</v>
      </c>
      <c r="F232" s="4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6">
        <f t="shared" si="12"/>
        <v>4.2016666666666671</v>
      </c>
      <c r="P232">
        <f t="shared" si="13"/>
        <v>5092.5</v>
      </c>
      <c r="Q232" t="s">
        <v>2050</v>
      </c>
      <c r="R232" s="9" t="s">
        <v>2051</v>
      </c>
      <c r="S232" s="12">
        <f t="shared" si="14"/>
        <v>43805.25</v>
      </c>
      <c r="T232" s="12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 s="15">
        <v>7200</v>
      </c>
      <c r="E233" s="15">
        <v>5523</v>
      </c>
      <c r="F233" s="4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6">
        <f t="shared" si="12"/>
        <v>0.76708333333333334</v>
      </c>
      <c r="P233">
        <f t="shared" si="13"/>
        <v>2795</v>
      </c>
      <c r="Q233" t="s">
        <v>2039</v>
      </c>
      <c r="R233" s="9" t="s">
        <v>2040</v>
      </c>
      <c r="S233" s="12">
        <f t="shared" si="14"/>
        <v>41415.208333333336</v>
      </c>
      <c r="T233" s="12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 s="15">
        <v>3400</v>
      </c>
      <c r="E234" s="15">
        <v>5823</v>
      </c>
      <c r="F234" s="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6">
        <f t="shared" si="12"/>
        <v>1.7126470588235294</v>
      </c>
      <c r="P234">
        <f t="shared" si="13"/>
        <v>2957.5</v>
      </c>
      <c r="Q234" t="s">
        <v>2039</v>
      </c>
      <c r="R234" s="9" t="s">
        <v>2040</v>
      </c>
      <c r="S234" s="12">
        <f t="shared" si="14"/>
        <v>42576.208333333328</v>
      </c>
      <c r="T234" s="12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 s="15">
        <v>3800</v>
      </c>
      <c r="E235" s="15">
        <v>6000</v>
      </c>
      <c r="F235" s="4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6">
        <f t="shared" si="12"/>
        <v>1.5789473684210527</v>
      </c>
      <c r="P235">
        <f t="shared" si="13"/>
        <v>3031</v>
      </c>
      <c r="Q235" t="s">
        <v>2041</v>
      </c>
      <c r="R235" s="9" t="s">
        <v>2049</v>
      </c>
      <c r="S235" s="12">
        <f t="shared" si="14"/>
        <v>40706.208333333336</v>
      </c>
      <c r="T235" s="12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 s="15">
        <v>7500</v>
      </c>
      <c r="E236" s="15">
        <v>8181</v>
      </c>
      <c r="F236" s="4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6">
        <f t="shared" si="12"/>
        <v>1.0908</v>
      </c>
      <c r="P236">
        <f t="shared" si="13"/>
        <v>4165</v>
      </c>
      <c r="Q236" t="s">
        <v>2050</v>
      </c>
      <c r="R236" s="9" t="s">
        <v>2051</v>
      </c>
      <c r="S236" s="12">
        <f t="shared" si="14"/>
        <v>42969.208333333328</v>
      </c>
      <c r="T236" s="12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 s="15">
        <v>8600</v>
      </c>
      <c r="E237" s="15">
        <v>3589</v>
      </c>
      <c r="F237" s="4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6">
        <f t="shared" si="12"/>
        <v>0.41732558139534881</v>
      </c>
      <c r="P237">
        <f t="shared" si="13"/>
        <v>1840.5</v>
      </c>
      <c r="Q237" t="s">
        <v>2041</v>
      </c>
      <c r="R237" s="9" t="s">
        <v>2049</v>
      </c>
      <c r="S237" s="12">
        <f t="shared" si="14"/>
        <v>42779.25</v>
      </c>
      <c r="T237" s="12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 s="15">
        <v>39500</v>
      </c>
      <c r="E238" s="15">
        <v>4323</v>
      </c>
      <c r="F238" s="4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6">
        <f t="shared" si="12"/>
        <v>0.10944303797468355</v>
      </c>
      <c r="P238">
        <f t="shared" si="13"/>
        <v>2190</v>
      </c>
      <c r="Q238" t="s">
        <v>2035</v>
      </c>
      <c r="R238" s="9" t="s">
        <v>2036</v>
      </c>
      <c r="S238" s="12">
        <f t="shared" si="14"/>
        <v>43641.208333333328</v>
      </c>
      <c r="T238" s="12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 s="15">
        <v>9300</v>
      </c>
      <c r="E239" s="15">
        <v>14822</v>
      </c>
      <c r="F239" s="4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6">
        <f t="shared" si="12"/>
        <v>1.593763440860215</v>
      </c>
      <c r="P239">
        <f t="shared" si="13"/>
        <v>7575.5</v>
      </c>
      <c r="Q239" t="s">
        <v>2041</v>
      </c>
      <c r="R239" s="9" t="s">
        <v>2049</v>
      </c>
      <c r="S239" s="12">
        <f t="shared" si="14"/>
        <v>41754.208333333336</v>
      </c>
      <c r="T239" s="12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 s="15">
        <v>2400</v>
      </c>
      <c r="E240" s="15">
        <v>10138</v>
      </c>
      <c r="F240" s="4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6">
        <f t="shared" si="12"/>
        <v>4.2241666666666671</v>
      </c>
      <c r="P240">
        <f t="shared" si="13"/>
        <v>5117.5</v>
      </c>
      <c r="Q240" t="s">
        <v>2039</v>
      </c>
      <c r="R240" s="9" t="s">
        <v>2040</v>
      </c>
      <c r="S240" s="12">
        <f t="shared" si="14"/>
        <v>43083.25</v>
      </c>
      <c r="T240" s="12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 s="15">
        <v>3200</v>
      </c>
      <c r="E241" s="15">
        <v>3127</v>
      </c>
      <c r="F241" s="4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6">
        <f t="shared" si="12"/>
        <v>0.97718749999999999</v>
      </c>
      <c r="P241">
        <f t="shared" si="13"/>
        <v>1584</v>
      </c>
      <c r="Q241" t="s">
        <v>2037</v>
      </c>
      <c r="R241" s="9" t="s">
        <v>2046</v>
      </c>
      <c r="S241" s="12">
        <f t="shared" si="14"/>
        <v>42245.208333333328</v>
      </c>
      <c r="T241" s="12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 s="15">
        <v>29400</v>
      </c>
      <c r="E242" s="15">
        <v>123124</v>
      </c>
      <c r="F242" s="4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6">
        <f t="shared" si="12"/>
        <v>4.1878911564625847</v>
      </c>
      <c r="P242">
        <f t="shared" si="13"/>
        <v>62454</v>
      </c>
      <c r="Q242" t="s">
        <v>2039</v>
      </c>
      <c r="R242" s="9" t="s">
        <v>2040</v>
      </c>
      <c r="S242" s="12">
        <f t="shared" si="14"/>
        <v>40396.208333333336</v>
      </c>
      <c r="T242" s="12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 s="15">
        <v>168500</v>
      </c>
      <c r="E243" s="15">
        <v>171729</v>
      </c>
      <c r="F243" s="4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6">
        <f t="shared" si="12"/>
        <v>1.0191632047477746</v>
      </c>
      <c r="P243">
        <f t="shared" si="13"/>
        <v>86706.5</v>
      </c>
      <c r="Q243" t="s">
        <v>2047</v>
      </c>
      <c r="R243" s="9" t="s">
        <v>2048</v>
      </c>
      <c r="S243" s="12">
        <f t="shared" si="14"/>
        <v>41742.208333333336</v>
      </c>
      <c r="T243" s="12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 s="15">
        <v>8400</v>
      </c>
      <c r="E244" s="15">
        <v>10729</v>
      </c>
      <c r="F244" s="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6">
        <f t="shared" si="12"/>
        <v>1.2772619047619047</v>
      </c>
      <c r="P244">
        <f t="shared" si="13"/>
        <v>5489.5</v>
      </c>
      <c r="Q244" t="s">
        <v>2035</v>
      </c>
      <c r="R244" s="9" t="s">
        <v>2036</v>
      </c>
      <c r="S244" s="12">
        <f t="shared" si="14"/>
        <v>42865.208333333328</v>
      </c>
      <c r="T244" s="12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 s="15">
        <v>2300</v>
      </c>
      <c r="E245" s="15">
        <v>10240</v>
      </c>
      <c r="F245" s="4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6">
        <f t="shared" si="12"/>
        <v>4.4521739130434783</v>
      </c>
      <c r="P245">
        <f t="shared" si="13"/>
        <v>5239</v>
      </c>
      <c r="Q245" t="s">
        <v>2039</v>
      </c>
      <c r="R245" s="9" t="s">
        <v>2040</v>
      </c>
      <c r="S245" s="12">
        <f t="shared" si="14"/>
        <v>43163.25</v>
      </c>
      <c r="T245" s="12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 s="15">
        <v>700</v>
      </c>
      <c r="E246" s="15">
        <v>3988</v>
      </c>
      <c r="F246" s="4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6">
        <f t="shared" si="12"/>
        <v>5.6971428571428575</v>
      </c>
      <c r="P246">
        <f t="shared" si="13"/>
        <v>2020.5</v>
      </c>
      <c r="Q246" t="s">
        <v>2039</v>
      </c>
      <c r="R246" s="9" t="s">
        <v>2040</v>
      </c>
      <c r="S246" s="12">
        <f t="shared" si="14"/>
        <v>41834.208333333336</v>
      </c>
      <c r="T246" s="12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 s="15">
        <v>2900</v>
      </c>
      <c r="E247" s="15">
        <v>14771</v>
      </c>
      <c r="F247" s="4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6">
        <f t="shared" si="12"/>
        <v>5.0934482758620687</v>
      </c>
      <c r="P247">
        <f t="shared" si="13"/>
        <v>7492.5</v>
      </c>
      <c r="Q247" t="s">
        <v>2039</v>
      </c>
      <c r="R247" s="9" t="s">
        <v>2040</v>
      </c>
      <c r="S247" s="12">
        <f t="shared" si="14"/>
        <v>41736.208333333336</v>
      </c>
      <c r="T247" s="12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 s="15">
        <v>4500</v>
      </c>
      <c r="E248" s="15">
        <v>14649</v>
      </c>
      <c r="F248" s="4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6">
        <f t="shared" si="12"/>
        <v>3.2553333333333332</v>
      </c>
      <c r="P248">
        <f t="shared" si="13"/>
        <v>7435.5</v>
      </c>
      <c r="Q248" t="s">
        <v>2037</v>
      </c>
      <c r="R248" s="9" t="s">
        <v>2038</v>
      </c>
      <c r="S248" s="12">
        <f t="shared" si="14"/>
        <v>41491.208333333336</v>
      </c>
      <c r="T248" s="12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 s="15">
        <v>19800</v>
      </c>
      <c r="E249" s="15">
        <v>184658</v>
      </c>
      <c r="F249" s="4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6">
        <f t="shared" si="12"/>
        <v>9.3261616161616168</v>
      </c>
      <c r="P249">
        <f t="shared" si="13"/>
        <v>93271</v>
      </c>
      <c r="Q249" t="s">
        <v>2047</v>
      </c>
      <c r="R249" s="9" t="s">
        <v>2053</v>
      </c>
      <c r="S249" s="12">
        <f t="shared" si="14"/>
        <v>42726.25</v>
      </c>
      <c r="T249" s="12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 s="15">
        <v>6200</v>
      </c>
      <c r="E250" s="15">
        <v>13103</v>
      </c>
      <c r="F250" s="4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6">
        <f t="shared" si="12"/>
        <v>2.1133870967741935</v>
      </c>
      <c r="P250">
        <f t="shared" si="13"/>
        <v>6660.5</v>
      </c>
      <c r="Q250" t="s">
        <v>2050</v>
      </c>
      <c r="R250" s="9" t="s">
        <v>2061</v>
      </c>
      <c r="S250" s="12">
        <f t="shared" si="14"/>
        <v>42004.25</v>
      </c>
      <c r="T250" s="12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 s="15">
        <v>61500</v>
      </c>
      <c r="E251" s="15">
        <v>168095</v>
      </c>
      <c r="F251" s="4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6">
        <f t="shared" si="12"/>
        <v>2.7332520325203253</v>
      </c>
      <c r="P251">
        <f t="shared" si="13"/>
        <v>87280</v>
      </c>
      <c r="Q251" t="s">
        <v>2047</v>
      </c>
      <c r="R251" s="9" t="s">
        <v>2059</v>
      </c>
      <c r="S251" s="12">
        <f t="shared" si="14"/>
        <v>42006.25</v>
      </c>
      <c r="T251" s="12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 s="15">
        <v>100</v>
      </c>
      <c r="E252" s="15">
        <v>3</v>
      </c>
      <c r="F252" s="4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6">
        <f t="shared" si="12"/>
        <v>0.03</v>
      </c>
      <c r="P252">
        <f t="shared" si="13"/>
        <v>2</v>
      </c>
      <c r="Q252" t="s">
        <v>2035</v>
      </c>
      <c r="R252" s="9" t="s">
        <v>2036</v>
      </c>
      <c r="S252" s="12">
        <f t="shared" si="14"/>
        <v>40203.25</v>
      </c>
      <c r="T252" s="12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 s="15">
        <v>7100</v>
      </c>
      <c r="E253" s="15">
        <v>3840</v>
      </c>
      <c r="F253" s="4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6">
        <f t="shared" si="12"/>
        <v>0.54084507042253516</v>
      </c>
      <c r="P253">
        <f t="shared" si="13"/>
        <v>1970.5</v>
      </c>
      <c r="Q253" t="s">
        <v>2039</v>
      </c>
      <c r="R253" s="9" t="s">
        <v>2040</v>
      </c>
      <c r="S253" s="12">
        <f t="shared" si="14"/>
        <v>41252.25</v>
      </c>
      <c r="T253" s="12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 s="15">
        <v>1000</v>
      </c>
      <c r="E254" s="15">
        <v>6263</v>
      </c>
      <c r="F254" s="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6">
        <f t="shared" si="12"/>
        <v>6.2629999999999999</v>
      </c>
      <c r="P254">
        <f t="shared" si="13"/>
        <v>3161</v>
      </c>
      <c r="Q254" t="s">
        <v>2039</v>
      </c>
      <c r="R254" s="9" t="s">
        <v>2040</v>
      </c>
      <c r="S254" s="12">
        <f t="shared" si="14"/>
        <v>41572.208333333336</v>
      </c>
      <c r="T254" s="12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 s="15">
        <v>121500</v>
      </c>
      <c r="E255" s="15">
        <v>108161</v>
      </c>
      <c r="F255" s="4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6">
        <f t="shared" si="12"/>
        <v>0.8902139917695473</v>
      </c>
      <c r="P255">
        <f t="shared" si="13"/>
        <v>54748</v>
      </c>
      <c r="Q255" t="s">
        <v>2041</v>
      </c>
      <c r="R255" s="9" t="s">
        <v>2044</v>
      </c>
      <c r="S255" s="12">
        <f t="shared" si="14"/>
        <v>40641.208333333336</v>
      </c>
      <c r="T255" s="12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 s="15">
        <v>4600</v>
      </c>
      <c r="E256" s="15">
        <v>8505</v>
      </c>
      <c r="F256" s="4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6">
        <f t="shared" si="12"/>
        <v>1.8489130434782608</v>
      </c>
      <c r="P256">
        <f t="shared" si="13"/>
        <v>4296.5</v>
      </c>
      <c r="Q256" t="s">
        <v>2047</v>
      </c>
      <c r="R256" s="9" t="s">
        <v>2048</v>
      </c>
      <c r="S256" s="12">
        <f t="shared" si="14"/>
        <v>42787.25</v>
      </c>
      <c r="T256" s="12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 s="15">
        <v>80500</v>
      </c>
      <c r="E257" s="15">
        <v>96735</v>
      </c>
      <c r="F257" s="4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6">
        <f t="shared" si="12"/>
        <v>1.2016770186335404</v>
      </c>
      <c r="P257">
        <f t="shared" si="13"/>
        <v>49216</v>
      </c>
      <c r="Q257" t="s">
        <v>2035</v>
      </c>
      <c r="R257" s="9" t="s">
        <v>2036</v>
      </c>
      <c r="S257" s="12">
        <f t="shared" si="14"/>
        <v>40590.25</v>
      </c>
      <c r="T257" s="12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 s="15">
        <v>4100</v>
      </c>
      <c r="E258" s="15">
        <v>959</v>
      </c>
      <c r="F258" s="4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6">
        <f t="shared" si="12"/>
        <v>0.23390243902439026</v>
      </c>
      <c r="P258">
        <f t="shared" si="13"/>
        <v>487</v>
      </c>
      <c r="Q258" t="s">
        <v>2035</v>
      </c>
      <c r="R258" s="9" t="s">
        <v>2036</v>
      </c>
      <c r="S258" s="12">
        <f t="shared" si="14"/>
        <v>42393.25</v>
      </c>
      <c r="T258" s="12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 s="15">
        <v>5700</v>
      </c>
      <c r="E259" s="15">
        <v>8322</v>
      </c>
      <c r="F259" s="4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6">
        <f t="shared" ref="O259:O322" si="16">E259/D259</f>
        <v>1.46</v>
      </c>
      <c r="P259">
        <f t="shared" ref="P259:P322" si="17">AVERAGE(E259,G259)</f>
        <v>4207</v>
      </c>
      <c r="Q259" t="s">
        <v>2039</v>
      </c>
      <c r="R259" s="9" t="s">
        <v>2040</v>
      </c>
      <c r="S259" s="12">
        <f t="shared" ref="S259:S322" si="18">(((J259/60)/60)/24)+DATE(1970,1,1)</f>
        <v>41338.25</v>
      </c>
      <c r="T259" s="12">
        <f t="shared" ref="T259:T322" si="1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 s="15">
        <v>5000</v>
      </c>
      <c r="E260" s="15">
        <v>13424</v>
      </c>
      <c r="F260" s="4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6">
        <f t="shared" si="16"/>
        <v>2.6848000000000001</v>
      </c>
      <c r="P260">
        <f t="shared" si="17"/>
        <v>6805</v>
      </c>
      <c r="Q260" t="s">
        <v>2039</v>
      </c>
      <c r="R260" s="9" t="s">
        <v>2040</v>
      </c>
      <c r="S260" s="12">
        <f t="shared" si="18"/>
        <v>42712.25</v>
      </c>
      <c r="T260" s="12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 s="15">
        <v>1800</v>
      </c>
      <c r="E261" s="15">
        <v>10755</v>
      </c>
      <c r="F261" s="4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6">
        <f t="shared" si="16"/>
        <v>5.9749999999999996</v>
      </c>
      <c r="P261">
        <f t="shared" si="17"/>
        <v>5446.5</v>
      </c>
      <c r="Q261" t="s">
        <v>2054</v>
      </c>
      <c r="R261" s="9" t="s">
        <v>2055</v>
      </c>
      <c r="S261" s="12">
        <f t="shared" si="18"/>
        <v>41251.25</v>
      </c>
      <c r="T261" s="12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 s="15">
        <v>6300</v>
      </c>
      <c r="E262" s="15">
        <v>9935</v>
      </c>
      <c r="F262" s="4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6">
        <f t="shared" si="16"/>
        <v>1.5769841269841269</v>
      </c>
      <c r="P262">
        <f t="shared" si="17"/>
        <v>5098</v>
      </c>
      <c r="Q262" t="s">
        <v>2035</v>
      </c>
      <c r="R262" s="9" t="s">
        <v>2036</v>
      </c>
      <c r="S262" s="12">
        <f t="shared" si="18"/>
        <v>41180.208333333336</v>
      </c>
      <c r="T262" s="12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 s="15">
        <v>84300</v>
      </c>
      <c r="E263" s="15">
        <v>26303</v>
      </c>
      <c r="F263" s="4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6">
        <f t="shared" si="16"/>
        <v>0.31201660735468567</v>
      </c>
      <c r="P263">
        <f t="shared" si="17"/>
        <v>13378.5</v>
      </c>
      <c r="Q263" t="s">
        <v>2035</v>
      </c>
      <c r="R263" s="9" t="s">
        <v>2036</v>
      </c>
      <c r="S263" s="12">
        <f t="shared" si="18"/>
        <v>40415.208333333336</v>
      </c>
      <c r="T263" s="12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 s="15">
        <v>1700</v>
      </c>
      <c r="E264" s="15">
        <v>5328</v>
      </c>
      <c r="F264" s="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6">
        <f t="shared" si="16"/>
        <v>3.1341176470588237</v>
      </c>
      <c r="P264">
        <f t="shared" si="17"/>
        <v>2717.5</v>
      </c>
      <c r="Q264" t="s">
        <v>2035</v>
      </c>
      <c r="R264" s="9" t="s">
        <v>2045</v>
      </c>
      <c r="S264" s="12">
        <f t="shared" si="18"/>
        <v>40638.208333333336</v>
      </c>
      <c r="T264" s="12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 s="15">
        <v>2900</v>
      </c>
      <c r="E265" s="15">
        <v>10756</v>
      </c>
      <c r="F265" s="4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6">
        <f t="shared" si="16"/>
        <v>3.7089655172413791</v>
      </c>
      <c r="P265">
        <f t="shared" si="17"/>
        <v>5477.5</v>
      </c>
      <c r="Q265" t="s">
        <v>2054</v>
      </c>
      <c r="R265" s="9" t="s">
        <v>2055</v>
      </c>
      <c r="S265" s="12">
        <f t="shared" si="18"/>
        <v>40187.25</v>
      </c>
      <c r="T265" s="12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 s="15">
        <v>45600</v>
      </c>
      <c r="E266" s="15">
        <v>165375</v>
      </c>
      <c r="F266" s="4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6">
        <f t="shared" si="16"/>
        <v>3.6266447368421053</v>
      </c>
      <c r="P266">
        <f t="shared" si="17"/>
        <v>85443.5</v>
      </c>
      <c r="Q266" t="s">
        <v>2039</v>
      </c>
      <c r="R266" s="9" t="s">
        <v>2040</v>
      </c>
      <c r="S266" s="12">
        <f t="shared" si="18"/>
        <v>41317.25</v>
      </c>
      <c r="T266" s="12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 s="15">
        <v>4900</v>
      </c>
      <c r="E267" s="15">
        <v>6031</v>
      </c>
      <c r="F267" s="4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6">
        <f t="shared" si="16"/>
        <v>1.2308163265306122</v>
      </c>
      <c r="P267">
        <f t="shared" si="17"/>
        <v>3058.5</v>
      </c>
      <c r="Q267" t="s">
        <v>2039</v>
      </c>
      <c r="R267" s="9" t="s">
        <v>2040</v>
      </c>
      <c r="S267" s="12">
        <f t="shared" si="18"/>
        <v>42372.25</v>
      </c>
      <c r="T267" s="12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 s="15">
        <v>111900</v>
      </c>
      <c r="E268" s="15">
        <v>85902</v>
      </c>
      <c r="F268" s="4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6">
        <f t="shared" si="16"/>
        <v>0.76766756032171579</v>
      </c>
      <c r="P268">
        <f t="shared" si="17"/>
        <v>44542</v>
      </c>
      <c r="Q268" t="s">
        <v>2035</v>
      </c>
      <c r="R268" s="9" t="s">
        <v>2058</v>
      </c>
      <c r="S268" s="12">
        <f t="shared" si="18"/>
        <v>41950.25</v>
      </c>
      <c r="T268" s="12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 s="15">
        <v>61600</v>
      </c>
      <c r="E269" s="15">
        <v>143910</v>
      </c>
      <c r="F269" s="4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6">
        <f t="shared" si="16"/>
        <v>2.3362012987012988</v>
      </c>
      <c r="P269">
        <f t="shared" si="17"/>
        <v>73339</v>
      </c>
      <c r="Q269" t="s">
        <v>2039</v>
      </c>
      <c r="R269" s="9" t="s">
        <v>2040</v>
      </c>
      <c r="S269" s="12">
        <f t="shared" si="18"/>
        <v>41206.208333333336</v>
      </c>
      <c r="T269" s="12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 s="15">
        <v>1500</v>
      </c>
      <c r="E270" s="15">
        <v>2708</v>
      </c>
      <c r="F270" s="4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6">
        <f t="shared" si="16"/>
        <v>1.8053333333333332</v>
      </c>
      <c r="P270">
        <f t="shared" si="17"/>
        <v>1378</v>
      </c>
      <c r="Q270" t="s">
        <v>2041</v>
      </c>
      <c r="R270" s="9" t="s">
        <v>2042</v>
      </c>
      <c r="S270" s="12">
        <f t="shared" si="18"/>
        <v>41186.208333333336</v>
      </c>
      <c r="T270" s="12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 s="15">
        <v>3500</v>
      </c>
      <c r="E271" s="15">
        <v>8842</v>
      </c>
      <c r="F271" s="4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6">
        <f t="shared" si="16"/>
        <v>2.5262857142857142</v>
      </c>
      <c r="P271">
        <f t="shared" si="17"/>
        <v>4464.5</v>
      </c>
      <c r="Q271" t="s">
        <v>2041</v>
      </c>
      <c r="R271" s="9" t="s">
        <v>2060</v>
      </c>
      <c r="S271" s="12">
        <f t="shared" si="18"/>
        <v>43496.25</v>
      </c>
      <c r="T271" s="12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 s="15">
        <v>173900</v>
      </c>
      <c r="E272" s="15">
        <v>47260</v>
      </c>
      <c r="F272" s="4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6">
        <f t="shared" si="16"/>
        <v>0.27176538240368026</v>
      </c>
      <c r="P272">
        <f t="shared" si="17"/>
        <v>24575</v>
      </c>
      <c r="Q272" t="s">
        <v>2050</v>
      </c>
      <c r="R272" s="9" t="s">
        <v>2051</v>
      </c>
      <c r="S272" s="12">
        <f t="shared" si="18"/>
        <v>40514.25</v>
      </c>
      <c r="T272" s="12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 s="15">
        <v>153700</v>
      </c>
      <c r="E273" s="15">
        <v>1953</v>
      </c>
      <c r="F273" s="4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6">
        <f t="shared" si="16"/>
        <v>1.2706571242680547E-2</v>
      </c>
      <c r="P273">
        <f t="shared" si="17"/>
        <v>1007</v>
      </c>
      <c r="Q273" t="s">
        <v>2054</v>
      </c>
      <c r="R273" s="9" t="s">
        <v>2055</v>
      </c>
      <c r="S273" s="12">
        <f t="shared" si="18"/>
        <v>42345.25</v>
      </c>
      <c r="T273" s="12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 s="15">
        <v>51100</v>
      </c>
      <c r="E274" s="15">
        <v>155349</v>
      </c>
      <c r="F274" s="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6">
        <f t="shared" si="16"/>
        <v>3.0400978473581213</v>
      </c>
      <c r="P274">
        <f t="shared" si="17"/>
        <v>78621.5</v>
      </c>
      <c r="Q274" t="s">
        <v>2039</v>
      </c>
      <c r="R274" s="9" t="s">
        <v>2040</v>
      </c>
      <c r="S274" s="12">
        <f t="shared" si="18"/>
        <v>43656.208333333328</v>
      </c>
      <c r="T274" s="12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 s="15">
        <v>7800</v>
      </c>
      <c r="E275" s="15">
        <v>10704</v>
      </c>
      <c r="F275" s="4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6">
        <f t="shared" si="16"/>
        <v>1.3723076923076922</v>
      </c>
      <c r="P275">
        <f t="shared" si="17"/>
        <v>5493</v>
      </c>
      <c r="Q275" t="s">
        <v>2039</v>
      </c>
      <c r="R275" s="9" t="s">
        <v>2040</v>
      </c>
      <c r="S275" s="12">
        <f t="shared" si="18"/>
        <v>42995.208333333328</v>
      </c>
      <c r="T275" s="12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 s="15">
        <v>2400</v>
      </c>
      <c r="E276" s="15">
        <v>773</v>
      </c>
      <c r="F276" s="4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6">
        <f t="shared" si="16"/>
        <v>0.32208333333333333</v>
      </c>
      <c r="P276">
        <f t="shared" si="17"/>
        <v>394</v>
      </c>
      <c r="Q276" t="s">
        <v>2039</v>
      </c>
      <c r="R276" s="9" t="s">
        <v>2040</v>
      </c>
      <c r="S276" s="12">
        <f t="shared" si="18"/>
        <v>43045.25</v>
      </c>
      <c r="T276" s="12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 s="15">
        <v>3900</v>
      </c>
      <c r="E277" s="15">
        <v>9419</v>
      </c>
      <c r="F277" s="4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6">
        <f t="shared" si="16"/>
        <v>2.4151282051282053</v>
      </c>
      <c r="P277">
        <f t="shared" si="17"/>
        <v>4767.5</v>
      </c>
      <c r="Q277" t="s">
        <v>2047</v>
      </c>
      <c r="R277" s="9" t="s">
        <v>2059</v>
      </c>
      <c r="S277" s="12">
        <f t="shared" si="18"/>
        <v>43561.208333333328</v>
      </c>
      <c r="T277" s="12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 s="15">
        <v>5500</v>
      </c>
      <c r="E278" s="15">
        <v>5324</v>
      </c>
      <c r="F278" s="4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6">
        <f t="shared" si="16"/>
        <v>0.96799999999999997</v>
      </c>
      <c r="P278">
        <f t="shared" si="17"/>
        <v>2728.5</v>
      </c>
      <c r="Q278" t="s">
        <v>2050</v>
      </c>
      <c r="R278" s="9" t="s">
        <v>2051</v>
      </c>
      <c r="S278" s="12">
        <f t="shared" si="18"/>
        <v>41018.208333333336</v>
      </c>
      <c r="T278" s="12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 s="15">
        <v>700</v>
      </c>
      <c r="E279" s="15">
        <v>7465</v>
      </c>
      <c r="F279" s="4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6">
        <f t="shared" si="16"/>
        <v>10.664285714285715</v>
      </c>
      <c r="P279">
        <f t="shared" si="17"/>
        <v>3774</v>
      </c>
      <c r="Q279" t="s">
        <v>2039</v>
      </c>
      <c r="R279" s="9" t="s">
        <v>2040</v>
      </c>
      <c r="S279" s="12">
        <f t="shared" si="18"/>
        <v>40378.208333333336</v>
      </c>
      <c r="T279" s="12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 s="15">
        <v>2700</v>
      </c>
      <c r="E280" s="15">
        <v>8799</v>
      </c>
      <c r="F280" s="4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6">
        <f t="shared" si="16"/>
        <v>3.2588888888888889</v>
      </c>
      <c r="P280">
        <f t="shared" si="17"/>
        <v>4445</v>
      </c>
      <c r="Q280" t="s">
        <v>2037</v>
      </c>
      <c r="R280" s="9" t="s">
        <v>2038</v>
      </c>
      <c r="S280" s="12">
        <f t="shared" si="18"/>
        <v>41239.25</v>
      </c>
      <c r="T280" s="12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 s="15">
        <v>8000</v>
      </c>
      <c r="E281" s="15">
        <v>13656</v>
      </c>
      <c r="F281" s="4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6">
        <f t="shared" si="16"/>
        <v>1.7070000000000001</v>
      </c>
      <c r="P281">
        <f t="shared" si="17"/>
        <v>7101</v>
      </c>
      <c r="Q281" t="s">
        <v>2039</v>
      </c>
      <c r="R281" s="9" t="s">
        <v>2040</v>
      </c>
      <c r="S281" s="12">
        <f t="shared" si="18"/>
        <v>43346.208333333328</v>
      </c>
      <c r="T281" s="12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 s="15">
        <v>2500</v>
      </c>
      <c r="E282" s="15">
        <v>14536</v>
      </c>
      <c r="F282" s="4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6">
        <f t="shared" si="16"/>
        <v>5.8144</v>
      </c>
      <c r="P282">
        <f t="shared" si="17"/>
        <v>7464.5</v>
      </c>
      <c r="Q282" t="s">
        <v>2041</v>
      </c>
      <c r="R282" s="9" t="s">
        <v>2049</v>
      </c>
      <c r="S282" s="12">
        <f t="shared" si="18"/>
        <v>43060.25</v>
      </c>
      <c r="T282" s="12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 s="15">
        <v>164500</v>
      </c>
      <c r="E283" s="15">
        <v>150552</v>
      </c>
      <c r="F283" s="4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6">
        <f t="shared" si="16"/>
        <v>0.91520972644376897</v>
      </c>
      <c r="P283">
        <f t="shared" si="17"/>
        <v>76307</v>
      </c>
      <c r="Q283" t="s">
        <v>2039</v>
      </c>
      <c r="R283" s="9" t="s">
        <v>2040</v>
      </c>
      <c r="S283" s="12">
        <f t="shared" si="18"/>
        <v>40979.25</v>
      </c>
      <c r="T283" s="12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 s="15">
        <v>8400</v>
      </c>
      <c r="E284" s="15">
        <v>9076</v>
      </c>
      <c r="F284" s="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6">
        <f t="shared" si="16"/>
        <v>1.0804761904761904</v>
      </c>
      <c r="P284">
        <f t="shared" si="17"/>
        <v>4604.5</v>
      </c>
      <c r="Q284" t="s">
        <v>2041</v>
      </c>
      <c r="R284" s="9" t="s">
        <v>2060</v>
      </c>
      <c r="S284" s="12">
        <f t="shared" si="18"/>
        <v>42701.25</v>
      </c>
      <c r="T284" s="12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 s="15">
        <v>8100</v>
      </c>
      <c r="E285" s="15">
        <v>1517</v>
      </c>
      <c r="F285" s="4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6">
        <f t="shared" si="16"/>
        <v>0.18728395061728395</v>
      </c>
      <c r="P285">
        <f t="shared" si="17"/>
        <v>773</v>
      </c>
      <c r="Q285" t="s">
        <v>2035</v>
      </c>
      <c r="R285" s="9" t="s">
        <v>2036</v>
      </c>
      <c r="S285" s="12">
        <f t="shared" si="18"/>
        <v>42520.208333333328</v>
      </c>
      <c r="T285" s="12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 s="15">
        <v>9800</v>
      </c>
      <c r="E286" s="15">
        <v>8153</v>
      </c>
      <c r="F286" s="4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6">
        <f t="shared" si="16"/>
        <v>0.83193877551020412</v>
      </c>
      <c r="P286">
        <f t="shared" si="17"/>
        <v>4142.5</v>
      </c>
      <c r="Q286" t="s">
        <v>2037</v>
      </c>
      <c r="R286" s="9" t="s">
        <v>2038</v>
      </c>
      <c r="S286" s="12">
        <f t="shared" si="18"/>
        <v>41030.208333333336</v>
      </c>
      <c r="T286" s="12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 s="15">
        <v>900</v>
      </c>
      <c r="E287" s="15">
        <v>6357</v>
      </c>
      <c r="F287" s="4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6">
        <f t="shared" si="16"/>
        <v>7.0633333333333335</v>
      </c>
      <c r="P287">
        <f t="shared" si="17"/>
        <v>3305.5</v>
      </c>
      <c r="Q287" t="s">
        <v>2039</v>
      </c>
      <c r="R287" s="9" t="s">
        <v>2040</v>
      </c>
      <c r="S287" s="12">
        <f t="shared" si="18"/>
        <v>42623.208333333328</v>
      </c>
      <c r="T287" s="12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 s="15">
        <v>112100</v>
      </c>
      <c r="E288" s="15">
        <v>19557</v>
      </c>
      <c r="F288" s="4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6">
        <f t="shared" si="16"/>
        <v>0.17446030330062445</v>
      </c>
      <c r="P288">
        <f t="shared" si="17"/>
        <v>9870.5</v>
      </c>
      <c r="Q288" t="s">
        <v>2039</v>
      </c>
      <c r="R288" s="9" t="s">
        <v>2040</v>
      </c>
      <c r="S288" s="12">
        <f t="shared" si="18"/>
        <v>42697.25</v>
      </c>
      <c r="T288" s="12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 s="15">
        <v>6300</v>
      </c>
      <c r="E289" s="15">
        <v>13213</v>
      </c>
      <c r="F289" s="4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6">
        <f t="shared" si="16"/>
        <v>2.0973015873015872</v>
      </c>
      <c r="P289">
        <f t="shared" si="17"/>
        <v>6694.5</v>
      </c>
      <c r="Q289" t="s">
        <v>2035</v>
      </c>
      <c r="R289" s="9" t="s">
        <v>2043</v>
      </c>
      <c r="S289" s="12">
        <f t="shared" si="18"/>
        <v>42122.208333333328</v>
      </c>
      <c r="T289" s="12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 s="15">
        <v>5600</v>
      </c>
      <c r="E290" s="15">
        <v>5476</v>
      </c>
      <c r="F290" s="4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6">
        <f t="shared" si="16"/>
        <v>0.97785714285714287</v>
      </c>
      <c r="P290">
        <f t="shared" si="17"/>
        <v>2806.5</v>
      </c>
      <c r="Q290" t="s">
        <v>2035</v>
      </c>
      <c r="R290" s="9" t="s">
        <v>2057</v>
      </c>
      <c r="S290" s="12">
        <f t="shared" si="18"/>
        <v>40982.208333333336</v>
      </c>
      <c r="T290" s="12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 s="15">
        <v>800</v>
      </c>
      <c r="E291" s="15">
        <v>13474</v>
      </c>
      <c r="F291" s="4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6">
        <f t="shared" si="16"/>
        <v>16.842500000000001</v>
      </c>
      <c r="P291">
        <f t="shared" si="17"/>
        <v>6905.5</v>
      </c>
      <c r="Q291" t="s">
        <v>2039</v>
      </c>
      <c r="R291" s="9" t="s">
        <v>2040</v>
      </c>
      <c r="S291" s="12">
        <f t="shared" si="18"/>
        <v>42219.208333333328</v>
      </c>
      <c r="T291" s="12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 s="15">
        <v>168600</v>
      </c>
      <c r="E292" s="15">
        <v>91722</v>
      </c>
      <c r="F292" s="4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6">
        <f t="shared" si="16"/>
        <v>0.54402135231316728</v>
      </c>
      <c r="P292">
        <f t="shared" si="17"/>
        <v>46315</v>
      </c>
      <c r="Q292" t="s">
        <v>2041</v>
      </c>
      <c r="R292" s="9" t="s">
        <v>2042</v>
      </c>
      <c r="S292" s="12">
        <f t="shared" si="18"/>
        <v>41404.208333333336</v>
      </c>
      <c r="T292" s="12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 s="15">
        <v>1800</v>
      </c>
      <c r="E293" s="15">
        <v>8219</v>
      </c>
      <c r="F293" s="4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6">
        <f t="shared" si="16"/>
        <v>4.5661111111111108</v>
      </c>
      <c r="P293">
        <f t="shared" si="17"/>
        <v>4163</v>
      </c>
      <c r="Q293" t="s">
        <v>2037</v>
      </c>
      <c r="R293" s="9" t="s">
        <v>2038</v>
      </c>
      <c r="S293" s="12">
        <f t="shared" si="18"/>
        <v>40831.208333333336</v>
      </c>
      <c r="T293" s="12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 s="15">
        <v>7300</v>
      </c>
      <c r="E294" s="15">
        <v>717</v>
      </c>
      <c r="F294" s="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6">
        <f t="shared" si="16"/>
        <v>9.8219178082191785E-2</v>
      </c>
      <c r="P294">
        <f t="shared" si="17"/>
        <v>363.5</v>
      </c>
      <c r="Q294" t="s">
        <v>2033</v>
      </c>
      <c r="R294" s="9" t="s">
        <v>2034</v>
      </c>
      <c r="S294" s="12">
        <f t="shared" si="18"/>
        <v>40984.208333333336</v>
      </c>
      <c r="T294" s="12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 s="15">
        <v>6500</v>
      </c>
      <c r="E295" s="15">
        <v>1065</v>
      </c>
      <c r="F295" s="4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6">
        <f t="shared" si="16"/>
        <v>0.16384615384615384</v>
      </c>
      <c r="P295">
        <f t="shared" si="17"/>
        <v>548.5</v>
      </c>
      <c r="Q295" t="s">
        <v>2039</v>
      </c>
      <c r="R295" s="9" t="s">
        <v>2040</v>
      </c>
      <c r="S295" s="12">
        <f t="shared" si="18"/>
        <v>40456.208333333336</v>
      </c>
      <c r="T295" s="12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 s="15">
        <v>600</v>
      </c>
      <c r="E296" s="15">
        <v>8038</v>
      </c>
      <c r="F296" s="4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6">
        <f t="shared" si="16"/>
        <v>13.396666666666667</v>
      </c>
      <c r="P296">
        <f t="shared" si="17"/>
        <v>4110.5</v>
      </c>
      <c r="Q296" t="s">
        <v>2039</v>
      </c>
      <c r="R296" s="9" t="s">
        <v>2040</v>
      </c>
      <c r="S296" s="12">
        <f t="shared" si="18"/>
        <v>43399.208333333328</v>
      </c>
      <c r="T296" s="12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 s="15">
        <v>192900</v>
      </c>
      <c r="E297" s="15">
        <v>68769</v>
      </c>
      <c r="F297" s="4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6">
        <f t="shared" si="16"/>
        <v>0.35650077760497667</v>
      </c>
      <c r="P297">
        <f t="shared" si="17"/>
        <v>35339.5</v>
      </c>
      <c r="Q297" t="s">
        <v>2039</v>
      </c>
      <c r="R297" s="9" t="s">
        <v>2040</v>
      </c>
      <c r="S297" s="12">
        <f t="shared" si="18"/>
        <v>41562.208333333336</v>
      </c>
      <c r="T297" s="12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 s="15">
        <v>6100</v>
      </c>
      <c r="E298" s="15">
        <v>3352</v>
      </c>
      <c r="F298" s="4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6">
        <f t="shared" si="16"/>
        <v>0.54950819672131146</v>
      </c>
      <c r="P298">
        <f t="shared" si="17"/>
        <v>1695</v>
      </c>
      <c r="Q298" t="s">
        <v>2039</v>
      </c>
      <c r="R298" s="9" t="s">
        <v>2040</v>
      </c>
      <c r="S298" s="12">
        <f t="shared" si="18"/>
        <v>43493.25</v>
      </c>
      <c r="T298" s="12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 s="15">
        <v>7200</v>
      </c>
      <c r="E299" s="15">
        <v>6785</v>
      </c>
      <c r="F299" s="4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6">
        <f t="shared" si="16"/>
        <v>0.94236111111111109</v>
      </c>
      <c r="P299">
        <f t="shared" si="17"/>
        <v>3444.5</v>
      </c>
      <c r="Q299" t="s">
        <v>2039</v>
      </c>
      <c r="R299" s="9" t="s">
        <v>2040</v>
      </c>
      <c r="S299" s="12">
        <f t="shared" si="18"/>
        <v>41653.25</v>
      </c>
      <c r="T299" s="12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 s="15">
        <v>3500</v>
      </c>
      <c r="E300" s="15">
        <v>5037</v>
      </c>
      <c r="F300" s="4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6">
        <f t="shared" si="16"/>
        <v>1.4391428571428571</v>
      </c>
      <c r="P300">
        <f t="shared" si="17"/>
        <v>2554.5</v>
      </c>
      <c r="Q300" t="s">
        <v>2035</v>
      </c>
      <c r="R300" s="9" t="s">
        <v>2036</v>
      </c>
      <c r="S300" s="12">
        <f t="shared" si="18"/>
        <v>42426.25</v>
      </c>
      <c r="T300" s="12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 s="15">
        <v>3800</v>
      </c>
      <c r="E301" s="15">
        <v>1954</v>
      </c>
      <c r="F301" s="4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6">
        <f t="shared" si="16"/>
        <v>0.51421052631578945</v>
      </c>
      <c r="P301">
        <f t="shared" si="17"/>
        <v>1001.5</v>
      </c>
      <c r="Q301" t="s">
        <v>2033</v>
      </c>
      <c r="R301" s="9" t="s">
        <v>2034</v>
      </c>
      <c r="S301" s="12">
        <f t="shared" si="18"/>
        <v>42432.25</v>
      </c>
      <c r="T301" s="12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 s="15">
        <v>100</v>
      </c>
      <c r="E302" s="15">
        <v>5</v>
      </c>
      <c r="F302" s="4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6">
        <f t="shared" si="16"/>
        <v>0.05</v>
      </c>
      <c r="P302">
        <f t="shared" si="17"/>
        <v>3</v>
      </c>
      <c r="Q302" t="s">
        <v>2047</v>
      </c>
      <c r="R302" s="9" t="s">
        <v>2048</v>
      </c>
      <c r="S302" s="12">
        <f t="shared" si="18"/>
        <v>42977.208333333328</v>
      </c>
      <c r="T302" s="12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 s="15">
        <v>900</v>
      </c>
      <c r="E303" s="15">
        <v>12102</v>
      </c>
      <c r="F303" s="4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6">
        <f t="shared" si="16"/>
        <v>13.446666666666667</v>
      </c>
      <c r="P303">
        <f t="shared" si="17"/>
        <v>6198.5</v>
      </c>
      <c r="Q303" t="s">
        <v>2041</v>
      </c>
      <c r="R303" s="9" t="s">
        <v>2042</v>
      </c>
      <c r="S303" s="12">
        <f t="shared" si="18"/>
        <v>42061.25</v>
      </c>
      <c r="T303" s="12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 s="15">
        <v>76100</v>
      </c>
      <c r="E304" s="15">
        <v>24234</v>
      </c>
      <c r="F304" s="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6">
        <f t="shared" si="16"/>
        <v>0.31844940867279897</v>
      </c>
      <c r="P304">
        <f t="shared" si="17"/>
        <v>12239.5</v>
      </c>
      <c r="Q304" t="s">
        <v>2039</v>
      </c>
      <c r="R304" s="9" t="s">
        <v>2040</v>
      </c>
      <c r="S304" s="12">
        <f t="shared" si="18"/>
        <v>43345.208333333328</v>
      </c>
      <c r="T304" s="12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 s="15">
        <v>3400</v>
      </c>
      <c r="E305" s="15">
        <v>2809</v>
      </c>
      <c r="F305" s="4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6">
        <f t="shared" si="16"/>
        <v>0.82617647058823529</v>
      </c>
      <c r="P305">
        <f t="shared" si="17"/>
        <v>1420.5</v>
      </c>
      <c r="Q305" t="s">
        <v>2035</v>
      </c>
      <c r="R305" s="9" t="s">
        <v>2045</v>
      </c>
      <c r="S305" s="12">
        <f t="shared" si="18"/>
        <v>42376.25</v>
      </c>
      <c r="T305" s="12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 s="15">
        <v>2100</v>
      </c>
      <c r="E306" s="15">
        <v>11469</v>
      </c>
      <c r="F306" s="4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6">
        <f t="shared" si="16"/>
        <v>5.4614285714285717</v>
      </c>
      <c r="P306">
        <f t="shared" si="17"/>
        <v>5805.5</v>
      </c>
      <c r="Q306" t="s">
        <v>2041</v>
      </c>
      <c r="R306" s="9" t="s">
        <v>2042</v>
      </c>
      <c r="S306" s="12">
        <f t="shared" si="18"/>
        <v>42589.208333333328</v>
      </c>
      <c r="T306" s="12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 s="15">
        <v>2800</v>
      </c>
      <c r="E307" s="15">
        <v>8014</v>
      </c>
      <c r="F307" s="4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6">
        <f t="shared" si="16"/>
        <v>2.8621428571428571</v>
      </c>
      <c r="P307">
        <f t="shared" si="17"/>
        <v>4049.5</v>
      </c>
      <c r="Q307" t="s">
        <v>2039</v>
      </c>
      <c r="R307" s="9" t="s">
        <v>2040</v>
      </c>
      <c r="S307" s="12">
        <f t="shared" si="18"/>
        <v>42448.208333333328</v>
      </c>
      <c r="T307" s="12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 s="15">
        <v>6500</v>
      </c>
      <c r="E308" s="15">
        <v>514</v>
      </c>
      <c r="F308" s="4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6">
        <f t="shared" si="16"/>
        <v>7.9076923076923072E-2</v>
      </c>
      <c r="P308">
        <f t="shared" si="17"/>
        <v>260.5</v>
      </c>
      <c r="Q308" t="s">
        <v>2039</v>
      </c>
      <c r="R308" s="9" t="s">
        <v>2040</v>
      </c>
      <c r="S308" s="12">
        <f t="shared" si="18"/>
        <v>42930.208333333328</v>
      </c>
      <c r="T308" s="12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 s="15">
        <v>32900</v>
      </c>
      <c r="E309" s="15">
        <v>43473</v>
      </c>
      <c r="F309" s="4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6">
        <f t="shared" si="16"/>
        <v>1.3213677811550153</v>
      </c>
      <c r="P309">
        <f t="shared" si="17"/>
        <v>22066</v>
      </c>
      <c r="Q309" t="s">
        <v>2047</v>
      </c>
      <c r="R309" s="9" t="s">
        <v>2053</v>
      </c>
      <c r="S309" s="12">
        <f t="shared" si="18"/>
        <v>41066.208333333336</v>
      </c>
      <c r="T309" s="12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 s="15">
        <v>118200</v>
      </c>
      <c r="E310" s="15">
        <v>87560</v>
      </c>
      <c r="F310" s="4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6">
        <f t="shared" si="16"/>
        <v>0.74077834179357027</v>
      </c>
      <c r="P310">
        <f t="shared" si="17"/>
        <v>44181.5</v>
      </c>
      <c r="Q310" t="s">
        <v>2039</v>
      </c>
      <c r="R310" s="9" t="s">
        <v>2040</v>
      </c>
      <c r="S310" s="12">
        <f t="shared" si="18"/>
        <v>40651.208333333336</v>
      </c>
      <c r="T310" s="12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 s="15">
        <v>4100</v>
      </c>
      <c r="E311" s="15">
        <v>3087</v>
      </c>
      <c r="F311" s="4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6">
        <f t="shared" si="16"/>
        <v>0.75292682926829269</v>
      </c>
      <c r="P311">
        <f t="shared" si="17"/>
        <v>1581</v>
      </c>
      <c r="Q311" t="s">
        <v>2035</v>
      </c>
      <c r="R311" s="9" t="s">
        <v>2045</v>
      </c>
      <c r="S311" s="12">
        <f t="shared" si="18"/>
        <v>40807.208333333336</v>
      </c>
      <c r="T311" s="12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 s="15">
        <v>7800</v>
      </c>
      <c r="E312" s="15">
        <v>1586</v>
      </c>
      <c r="F312" s="4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6">
        <f t="shared" si="16"/>
        <v>0.20333333333333334</v>
      </c>
      <c r="P312">
        <f t="shared" si="17"/>
        <v>801</v>
      </c>
      <c r="Q312" t="s">
        <v>2050</v>
      </c>
      <c r="R312" s="9" t="s">
        <v>2051</v>
      </c>
      <c r="S312" s="12">
        <f t="shared" si="18"/>
        <v>40277.208333333336</v>
      </c>
      <c r="T312" s="12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 s="15">
        <v>6300</v>
      </c>
      <c r="E313" s="15">
        <v>12812</v>
      </c>
      <c r="F313" s="4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6">
        <f t="shared" si="16"/>
        <v>2.0336507936507937</v>
      </c>
      <c r="P313">
        <f t="shared" si="17"/>
        <v>6466.5</v>
      </c>
      <c r="Q313" t="s">
        <v>2039</v>
      </c>
      <c r="R313" s="9" t="s">
        <v>2040</v>
      </c>
      <c r="S313" s="12">
        <f t="shared" si="18"/>
        <v>40590.25</v>
      </c>
      <c r="T313" s="12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 s="15">
        <v>59100</v>
      </c>
      <c r="E314" s="15">
        <v>183345</v>
      </c>
      <c r="F314" s="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6">
        <f t="shared" si="16"/>
        <v>3.1022842639593908</v>
      </c>
      <c r="P314">
        <f t="shared" si="17"/>
        <v>93543.5</v>
      </c>
      <c r="Q314" t="s">
        <v>2039</v>
      </c>
      <c r="R314" s="9" t="s">
        <v>2040</v>
      </c>
      <c r="S314" s="12">
        <f t="shared" si="18"/>
        <v>41572.208333333336</v>
      </c>
      <c r="T314" s="12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 s="15">
        <v>2200</v>
      </c>
      <c r="E315" s="15">
        <v>8697</v>
      </c>
      <c r="F315" s="4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6">
        <f t="shared" si="16"/>
        <v>3.9531818181818181</v>
      </c>
      <c r="P315">
        <f t="shared" si="17"/>
        <v>4460</v>
      </c>
      <c r="Q315" t="s">
        <v>2035</v>
      </c>
      <c r="R315" s="9" t="s">
        <v>2036</v>
      </c>
      <c r="S315" s="12">
        <f t="shared" si="18"/>
        <v>40966.25</v>
      </c>
      <c r="T315" s="12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 s="15">
        <v>1400</v>
      </c>
      <c r="E316" s="15">
        <v>4126</v>
      </c>
      <c r="F316" s="4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6">
        <f t="shared" si="16"/>
        <v>2.9471428571428571</v>
      </c>
      <c r="P316">
        <f t="shared" si="17"/>
        <v>2129.5</v>
      </c>
      <c r="Q316" t="s">
        <v>2041</v>
      </c>
      <c r="R316" s="9" t="s">
        <v>2042</v>
      </c>
      <c r="S316" s="12">
        <f t="shared" si="18"/>
        <v>43536.208333333328</v>
      </c>
      <c r="T316" s="12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 s="15">
        <v>9500</v>
      </c>
      <c r="E317" s="15">
        <v>3220</v>
      </c>
      <c r="F317" s="4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6">
        <f t="shared" si="16"/>
        <v>0.33894736842105261</v>
      </c>
      <c r="P317">
        <f t="shared" si="17"/>
        <v>1625.5</v>
      </c>
      <c r="Q317" t="s">
        <v>2039</v>
      </c>
      <c r="R317" s="9" t="s">
        <v>2040</v>
      </c>
      <c r="S317" s="12">
        <f t="shared" si="18"/>
        <v>41783.208333333336</v>
      </c>
      <c r="T317" s="12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 s="15">
        <v>9600</v>
      </c>
      <c r="E318" s="15">
        <v>6401</v>
      </c>
      <c r="F318" s="4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6">
        <f t="shared" si="16"/>
        <v>0.66677083333333331</v>
      </c>
      <c r="P318">
        <f t="shared" si="17"/>
        <v>3254.5</v>
      </c>
      <c r="Q318" t="s">
        <v>2033</v>
      </c>
      <c r="R318" s="9" t="s">
        <v>2034</v>
      </c>
      <c r="S318" s="12">
        <f t="shared" si="18"/>
        <v>43788.25</v>
      </c>
      <c r="T318" s="12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 s="15">
        <v>6600</v>
      </c>
      <c r="E319" s="15">
        <v>1269</v>
      </c>
      <c r="F319" s="4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6">
        <f t="shared" si="16"/>
        <v>0.19227272727272726</v>
      </c>
      <c r="P319">
        <f t="shared" si="17"/>
        <v>649.5</v>
      </c>
      <c r="Q319" t="s">
        <v>2039</v>
      </c>
      <c r="R319" s="9" t="s">
        <v>2040</v>
      </c>
      <c r="S319" s="12">
        <f t="shared" si="18"/>
        <v>42869.208333333328</v>
      </c>
      <c r="T319" s="12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 s="15">
        <v>5700</v>
      </c>
      <c r="E320" s="15">
        <v>903</v>
      </c>
      <c r="F320" s="4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6">
        <f t="shared" si="16"/>
        <v>0.15842105263157893</v>
      </c>
      <c r="P320">
        <f t="shared" si="17"/>
        <v>460</v>
      </c>
      <c r="Q320" t="s">
        <v>2035</v>
      </c>
      <c r="R320" s="9" t="s">
        <v>2036</v>
      </c>
      <c r="S320" s="12">
        <f t="shared" si="18"/>
        <v>41684.25</v>
      </c>
      <c r="T320" s="12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 s="15">
        <v>8400</v>
      </c>
      <c r="E321" s="15">
        <v>3251</v>
      </c>
      <c r="F321" s="4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6">
        <f t="shared" si="16"/>
        <v>0.38702380952380955</v>
      </c>
      <c r="P321">
        <f t="shared" si="17"/>
        <v>1657.5</v>
      </c>
      <c r="Q321" t="s">
        <v>2037</v>
      </c>
      <c r="R321" s="9" t="s">
        <v>2038</v>
      </c>
      <c r="S321" s="12">
        <f t="shared" si="18"/>
        <v>40402.208333333336</v>
      </c>
      <c r="T321" s="12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 s="15">
        <v>84400</v>
      </c>
      <c r="E322" s="15">
        <v>8092</v>
      </c>
      <c r="F322" s="4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6">
        <f t="shared" si="16"/>
        <v>9.5876777251184833E-2</v>
      </c>
      <c r="P322">
        <f t="shared" si="17"/>
        <v>4086</v>
      </c>
      <c r="Q322" t="s">
        <v>2047</v>
      </c>
      <c r="R322" s="9" t="s">
        <v>2053</v>
      </c>
      <c r="S322" s="12">
        <f t="shared" si="18"/>
        <v>40673.208333333336</v>
      </c>
      <c r="T322" s="12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 s="15">
        <v>170400</v>
      </c>
      <c r="E323" s="15">
        <v>160422</v>
      </c>
      <c r="F323" s="4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6">
        <f t="shared" ref="O323:O386" si="20">E323/D323</f>
        <v>0.94144366197183094</v>
      </c>
      <c r="P323">
        <f t="shared" ref="P323:P386" si="21">AVERAGE(E323,G323)</f>
        <v>81445</v>
      </c>
      <c r="Q323" t="s">
        <v>2041</v>
      </c>
      <c r="R323" s="9" t="s">
        <v>2052</v>
      </c>
      <c r="S323" s="12">
        <f t="shared" ref="S323:S386" si="22">(((J323/60)/60)/24)+DATE(1970,1,1)</f>
        <v>40634.208333333336</v>
      </c>
      <c r="T323" s="12">
        <f t="shared" ref="T323:T386" si="23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 s="15">
        <v>117900</v>
      </c>
      <c r="E324" s="15">
        <v>196377</v>
      </c>
      <c r="F324" s="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6">
        <f t="shared" si="20"/>
        <v>1.6656234096692113</v>
      </c>
      <c r="P324">
        <f t="shared" si="21"/>
        <v>100772.5</v>
      </c>
      <c r="Q324" t="s">
        <v>2039</v>
      </c>
      <c r="R324" s="9" t="s">
        <v>2040</v>
      </c>
      <c r="S324" s="12">
        <f t="shared" si="22"/>
        <v>40507.25</v>
      </c>
      <c r="T324" s="12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 s="15">
        <v>8900</v>
      </c>
      <c r="E325" s="15">
        <v>2148</v>
      </c>
      <c r="F325" s="4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6">
        <f t="shared" si="20"/>
        <v>0.24134831460674158</v>
      </c>
      <c r="P325">
        <f t="shared" si="21"/>
        <v>1087</v>
      </c>
      <c r="Q325" t="s">
        <v>2041</v>
      </c>
      <c r="R325" s="9" t="s">
        <v>2042</v>
      </c>
      <c r="S325" s="12">
        <f t="shared" si="22"/>
        <v>41725.208333333336</v>
      </c>
      <c r="T325" s="12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 s="15">
        <v>7100</v>
      </c>
      <c r="E326" s="15">
        <v>11648</v>
      </c>
      <c r="F326" s="4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6">
        <f t="shared" si="20"/>
        <v>1.6405633802816901</v>
      </c>
      <c r="P326">
        <f t="shared" si="21"/>
        <v>5977.5</v>
      </c>
      <c r="Q326" t="s">
        <v>2039</v>
      </c>
      <c r="R326" s="9" t="s">
        <v>2040</v>
      </c>
      <c r="S326" s="12">
        <f t="shared" si="22"/>
        <v>42176.208333333328</v>
      </c>
      <c r="T326" s="12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 s="15">
        <v>6500</v>
      </c>
      <c r="E327" s="15">
        <v>5897</v>
      </c>
      <c r="F327" s="4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6">
        <f t="shared" si="20"/>
        <v>0.90723076923076929</v>
      </c>
      <c r="P327">
        <f t="shared" si="21"/>
        <v>2985</v>
      </c>
      <c r="Q327" t="s">
        <v>2039</v>
      </c>
      <c r="R327" s="9" t="s">
        <v>2040</v>
      </c>
      <c r="S327" s="12">
        <f t="shared" si="22"/>
        <v>43267.208333333328</v>
      </c>
      <c r="T327" s="12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 s="15">
        <v>7200</v>
      </c>
      <c r="E328" s="15">
        <v>3326</v>
      </c>
      <c r="F328" s="4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6">
        <f t="shared" si="20"/>
        <v>0.46194444444444444</v>
      </c>
      <c r="P328">
        <f t="shared" si="21"/>
        <v>1727</v>
      </c>
      <c r="Q328" t="s">
        <v>2041</v>
      </c>
      <c r="R328" s="9" t="s">
        <v>2049</v>
      </c>
      <c r="S328" s="12">
        <f t="shared" si="22"/>
        <v>42364.25</v>
      </c>
      <c r="T328" s="12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 s="15">
        <v>2600</v>
      </c>
      <c r="E329" s="15">
        <v>1002</v>
      </c>
      <c r="F329" s="4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6">
        <f t="shared" si="20"/>
        <v>0.38538461538461538</v>
      </c>
      <c r="P329">
        <f t="shared" si="21"/>
        <v>517.5</v>
      </c>
      <c r="Q329" t="s">
        <v>2039</v>
      </c>
      <c r="R329" s="9" t="s">
        <v>2040</v>
      </c>
      <c r="S329" s="12">
        <f t="shared" si="22"/>
        <v>43705.208333333328</v>
      </c>
      <c r="T329" s="12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 s="15">
        <v>98700</v>
      </c>
      <c r="E330" s="15">
        <v>131826</v>
      </c>
      <c r="F330" s="4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6">
        <f t="shared" si="20"/>
        <v>1.3356231003039514</v>
      </c>
      <c r="P330">
        <f t="shared" si="21"/>
        <v>67133.5</v>
      </c>
      <c r="Q330" t="s">
        <v>2035</v>
      </c>
      <c r="R330" s="9" t="s">
        <v>2036</v>
      </c>
      <c r="S330" s="12">
        <f t="shared" si="22"/>
        <v>43434.25</v>
      </c>
      <c r="T330" s="12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 s="15">
        <v>93800</v>
      </c>
      <c r="E331" s="15">
        <v>21477</v>
      </c>
      <c r="F331" s="4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6">
        <f t="shared" si="20"/>
        <v>0.22896588486140726</v>
      </c>
      <c r="P331">
        <f t="shared" si="21"/>
        <v>10844</v>
      </c>
      <c r="Q331" t="s">
        <v>2050</v>
      </c>
      <c r="R331" s="9" t="s">
        <v>2051</v>
      </c>
      <c r="S331" s="12">
        <f t="shared" si="22"/>
        <v>42716.25</v>
      </c>
      <c r="T331" s="12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 s="15">
        <v>33700</v>
      </c>
      <c r="E332" s="15">
        <v>62330</v>
      </c>
      <c r="F332" s="4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6">
        <f t="shared" si="20"/>
        <v>1.8495548961424333</v>
      </c>
      <c r="P332">
        <f t="shared" si="21"/>
        <v>31857.5</v>
      </c>
      <c r="Q332" t="s">
        <v>2041</v>
      </c>
      <c r="R332" s="9" t="s">
        <v>2042</v>
      </c>
      <c r="S332" s="12">
        <f t="shared" si="22"/>
        <v>43077.25</v>
      </c>
      <c r="T332" s="12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 s="15">
        <v>3300</v>
      </c>
      <c r="E333" s="15">
        <v>14643</v>
      </c>
      <c r="F333" s="4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6">
        <f t="shared" si="20"/>
        <v>4.4372727272727275</v>
      </c>
      <c r="P333">
        <f t="shared" si="21"/>
        <v>7416.5</v>
      </c>
      <c r="Q333" t="s">
        <v>2033</v>
      </c>
      <c r="R333" s="9" t="s">
        <v>2034</v>
      </c>
      <c r="S333" s="12">
        <f t="shared" si="22"/>
        <v>40896.25</v>
      </c>
      <c r="T333" s="12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 s="15">
        <v>20700</v>
      </c>
      <c r="E334" s="15">
        <v>41396</v>
      </c>
      <c r="F334" s="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6">
        <f t="shared" si="20"/>
        <v>1.999806763285024</v>
      </c>
      <c r="P334">
        <f t="shared" si="21"/>
        <v>20933</v>
      </c>
      <c r="Q334" t="s">
        <v>2037</v>
      </c>
      <c r="R334" s="9" t="s">
        <v>2046</v>
      </c>
      <c r="S334" s="12">
        <f t="shared" si="22"/>
        <v>41361.208333333336</v>
      </c>
      <c r="T334" s="12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 s="15">
        <v>9600</v>
      </c>
      <c r="E335" s="15">
        <v>11900</v>
      </c>
      <c r="F335" s="4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6">
        <f t="shared" si="20"/>
        <v>1.2395833333333333</v>
      </c>
      <c r="P335">
        <f t="shared" si="21"/>
        <v>6076.5</v>
      </c>
      <c r="Q335" t="s">
        <v>2039</v>
      </c>
      <c r="R335" s="9" t="s">
        <v>2040</v>
      </c>
      <c r="S335" s="12">
        <f t="shared" si="22"/>
        <v>43424.25</v>
      </c>
      <c r="T335" s="12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 s="15">
        <v>66200</v>
      </c>
      <c r="E336" s="15">
        <v>123538</v>
      </c>
      <c r="F336" s="4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6">
        <f t="shared" si="20"/>
        <v>1.8661329305135952</v>
      </c>
      <c r="P336">
        <f t="shared" si="21"/>
        <v>62325.5</v>
      </c>
      <c r="Q336" t="s">
        <v>2035</v>
      </c>
      <c r="R336" s="9" t="s">
        <v>2036</v>
      </c>
      <c r="S336" s="12">
        <f t="shared" si="22"/>
        <v>43110.25</v>
      </c>
      <c r="T336" s="12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 s="15">
        <v>173800</v>
      </c>
      <c r="E337" s="15">
        <v>198628</v>
      </c>
      <c r="F337" s="4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6">
        <f t="shared" si="20"/>
        <v>1.1428538550057536</v>
      </c>
      <c r="P337">
        <f t="shared" si="21"/>
        <v>100455.5</v>
      </c>
      <c r="Q337" t="s">
        <v>2035</v>
      </c>
      <c r="R337" s="9" t="s">
        <v>2036</v>
      </c>
      <c r="S337" s="12">
        <f t="shared" si="22"/>
        <v>43784.25</v>
      </c>
      <c r="T337" s="12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 s="15">
        <v>70700</v>
      </c>
      <c r="E338" s="15">
        <v>68602</v>
      </c>
      <c r="F338" s="4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6">
        <f t="shared" si="20"/>
        <v>0.97032531824611035</v>
      </c>
      <c r="P338">
        <f t="shared" si="21"/>
        <v>34837</v>
      </c>
      <c r="Q338" t="s">
        <v>2035</v>
      </c>
      <c r="R338" s="9" t="s">
        <v>2036</v>
      </c>
      <c r="S338" s="12">
        <f t="shared" si="22"/>
        <v>40527.25</v>
      </c>
      <c r="T338" s="12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 s="15">
        <v>94500</v>
      </c>
      <c r="E339" s="15">
        <v>116064</v>
      </c>
      <c r="F339" s="4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6">
        <f t="shared" si="20"/>
        <v>1.2281904761904763</v>
      </c>
      <c r="P339">
        <f t="shared" si="21"/>
        <v>58579.5</v>
      </c>
      <c r="Q339" t="s">
        <v>2039</v>
      </c>
      <c r="R339" s="9" t="s">
        <v>2040</v>
      </c>
      <c r="S339" s="12">
        <f t="shared" si="22"/>
        <v>43780.25</v>
      </c>
      <c r="T339" s="12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 s="15">
        <v>69800</v>
      </c>
      <c r="E340" s="15">
        <v>125042</v>
      </c>
      <c r="F340" s="4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6">
        <f t="shared" si="20"/>
        <v>1.7914326647564469</v>
      </c>
      <c r="P340">
        <f t="shared" si="21"/>
        <v>63366</v>
      </c>
      <c r="Q340" t="s">
        <v>2039</v>
      </c>
      <c r="R340" s="9" t="s">
        <v>2040</v>
      </c>
      <c r="S340" s="12">
        <f t="shared" si="22"/>
        <v>40821.208333333336</v>
      </c>
      <c r="T340" s="12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 s="15">
        <v>136300</v>
      </c>
      <c r="E341" s="15">
        <v>108974</v>
      </c>
      <c r="F341" s="4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6">
        <f t="shared" si="20"/>
        <v>0.79951577402787966</v>
      </c>
      <c r="P341">
        <f t="shared" si="21"/>
        <v>55135.5</v>
      </c>
      <c r="Q341" t="s">
        <v>2039</v>
      </c>
      <c r="R341" s="9" t="s">
        <v>2040</v>
      </c>
      <c r="S341" s="12">
        <f t="shared" si="22"/>
        <v>42949.208333333328</v>
      </c>
      <c r="T341" s="12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 s="15">
        <v>37100</v>
      </c>
      <c r="E342" s="15">
        <v>34964</v>
      </c>
      <c r="F342" s="4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6">
        <f t="shared" si="20"/>
        <v>0.94242587601078165</v>
      </c>
      <c r="P342">
        <f t="shared" si="21"/>
        <v>17678.5</v>
      </c>
      <c r="Q342" t="s">
        <v>2054</v>
      </c>
      <c r="R342" s="9" t="s">
        <v>2055</v>
      </c>
      <c r="S342" s="12">
        <f t="shared" si="22"/>
        <v>40889.25</v>
      </c>
      <c r="T342" s="12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 s="15">
        <v>114300</v>
      </c>
      <c r="E343" s="15">
        <v>96777</v>
      </c>
      <c r="F343" s="4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6">
        <f t="shared" si="20"/>
        <v>0.84669291338582675</v>
      </c>
      <c r="P343">
        <f t="shared" si="21"/>
        <v>49017</v>
      </c>
      <c r="Q343" t="s">
        <v>2035</v>
      </c>
      <c r="R343" s="9" t="s">
        <v>2045</v>
      </c>
      <c r="S343" s="12">
        <f t="shared" si="22"/>
        <v>42244.208333333328</v>
      </c>
      <c r="T343" s="12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 s="15">
        <v>47900</v>
      </c>
      <c r="E344" s="15">
        <v>31864</v>
      </c>
      <c r="F344" s="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6">
        <f t="shared" si="20"/>
        <v>0.66521920668058454</v>
      </c>
      <c r="P344">
        <f t="shared" si="21"/>
        <v>16096</v>
      </c>
      <c r="Q344" t="s">
        <v>2039</v>
      </c>
      <c r="R344" s="9" t="s">
        <v>2040</v>
      </c>
      <c r="S344" s="12">
        <f t="shared" si="22"/>
        <v>41475.208333333336</v>
      </c>
      <c r="T344" s="12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 s="15">
        <v>9000</v>
      </c>
      <c r="E345" s="15">
        <v>4853</v>
      </c>
      <c r="F345" s="4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6">
        <f t="shared" si="20"/>
        <v>0.53922222222222227</v>
      </c>
      <c r="P345">
        <f t="shared" si="21"/>
        <v>2500</v>
      </c>
      <c r="Q345" t="s">
        <v>2039</v>
      </c>
      <c r="R345" s="9" t="s">
        <v>2040</v>
      </c>
      <c r="S345" s="12">
        <f t="shared" si="22"/>
        <v>41597.25</v>
      </c>
      <c r="T345" s="12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 s="15">
        <v>197600</v>
      </c>
      <c r="E346" s="15">
        <v>82959</v>
      </c>
      <c r="F346" s="4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6">
        <f t="shared" si="20"/>
        <v>0.41983299595141699</v>
      </c>
      <c r="P346">
        <f t="shared" si="21"/>
        <v>41894.5</v>
      </c>
      <c r="Q346" t="s">
        <v>2050</v>
      </c>
      <c r="R346" s="9" t="s">
        <v>2051</v>
      </c>
      <c r="S346" s="12">
        <f t="shared" si="22"/>
        <v>43122.25</v>
      </c>
      <c r="T346" s="12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 s="15">
        <v>157600</v>
      </c>
      <c r="E347" s="15">
        <v>23159</v>
      </c>
      <c r="F347" s="4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6">
        <f t="shared" si="20"/>
        <v>0.14694796954314721</v>
      </c>
      <c r="P347">
        <f t="shared" si="21"/>
        <v>11745</v>
      </c>
      <c r="Q347" t="s">
        <v>2041</v>
      </c>
      <c r="R347" s="9" t="s">
        <v>2044</v>
      </c>
      <c r="S347" s="12">
        <f t="shared" si="22"/>
        <v>42194.208333333328</v>
      </c>
      <c r="T347" s="12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 s="15">
        <v>8000</v>
      </c>
      <c r="E348" s="15">
        <v>2758</v>
      </c>
      <c r="F348" s="4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6">
        <f t="shared" si="20"/>
        <v>0.34475</v>
      </c>
      <c r="P348">
        <f t="shared" si="21"/>
        <v>1391.5</v>
      </c>
      <c r="Q348" t="s">
        <v>2035</v>
      </c>
      <c r="R348" s="9" t="s">
        <v>2045</v>
      </c>
      <c r="S348" s="12">
        <f t="shared" si="22"/>
        <v>42971.208333333328</v>
      </c>
      <c r="T348" s="12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 s="15">
        <v>900</v>
      </c>
      <c r="E349" s="15">
        <v>12607</v>
      </c>
      <c r="F349" s="4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6">
        <f t="shared" si="20"/>
        <v>14.007777777777777</v>
      </c>
      <c r="P349">
        <f t="shared" si="21"/>
        <v>6399</v>
      </c>
      <c r="Q349" t="s">
        <v>2037</v>
      </c>
      <c r="R349" s="9" t="s">
        <v>2038</v>
      </c>
      <c r="S349" s="12">
        <f t="shared" si="22"/>
        <v>42046.25</v>
      </c>
      <c r="T349" s="12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 s="15">
        <v>199000</v>
      </c>
      <c r="E350" s="15">
        <v>142823</v>
      </c>
      <c r="F350" s="4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6">
        <f t="shared" si="20"/>
        <v>0.71770351758793971</v>
      </c>
      <c r="P350">
        <f t="shared" si="21"/>
        <v>73153</v>
      </c>
      <c r="Q350" t="s">
        <v>2033</v>
      </c>
      <c r="R350" s="9" t="s">
        <v>2034</v>
      </c>
      <c r="S350" s="12">
        <f t="shared" si="22"/>
        <v>42782.25</v>
      </c>
      <c r="T350" s="12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 s="15">
        <v>180800</v>
      </c>
      <c r="E351" s="15">
        <v>95958</v>
      </c>
      <c r="F351" s="4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6">
        <f t="shared" si="20"/>
        <v>0.53074115044247783</v>
      </c>
      <c r="P351">
        <f t="shared" si="21"/>
        <v>48440.5</v>
      </c>
      <c r="Q351" t="s">
        <v>2039</v>
      </c>
      <c r="R351" s="9" t="s">
        <v>2040</v>
      </c>
      <c r="S351" s="12">
        <f t="shared" si="22"/>
        <v>42930.208333333328</v>
      </c>
      <c r="T351" s="12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 s="15">
        <v>100</v>
      </c>
      <c r="E352" s="15">
        <v>5</v>
      </c>
      <c r="F352" s="4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6">
        <f t="shared" si="20"/>
        <v>0.05</v>
      </c>
      <c r="P352">
        <f t="shared" si="21"/>
        <v>3</v>
      </c>
      <c r="Q352" t="s">
        <v>2035</v>
      </c>
      <c r="R352" s="9" t="s">
        <v>2058</v>
      </c>
      <c r="S352" s="12">
        <f t="shared" si="22"/>
        <v>42144.208333333328</v>
      </c>
      <c r="T352" s="12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 s="15">
        <v>74100</v>
      </c>
      <c r="E353" s="15">
        <v>94631</v>
      </c>
      <c r="F353" s="4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6">
        <f t="shared" si="20"/>
        <v>1.2770715249662619</v>
      </c>
      <c r="P353">
        <f t="shared" si="21"/>
        <v>48322</v>
      </c>
      <c r="Q353" t="s">
        <v>2035</v>
      </c>
      <c r="R353" s="9" t="s">
        <v>2036</v>
      </c>
      <c r="S353" s="12">
        <f t="shared" si="22"/>
        <v>42240.208333333328</v>
      </c>
      <c r="T353" s="12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 s="15">
        <v>2800</v>
      </c>
      <c r="E354" s="15">
        <v>977</v>
      </c>
      <c r="F354" s="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6">
        <f t="shared" si="20"/>
        <v>0.34892857142857142</v>
      </c>
      <c r="P354">
        <f t="shared" si="21"/>
        <v>505</v>
      </c>
      <c r="Q354" t="s">
        <v>2039</v>
      </c>
      <c r="R354" s="9" t="s">
        <v>2040</v>
      </c>
      <c r="S354" s="12">
        <f t="shared" si="22"/>
        <v>42315.25</v>
      </c>
      <c r="T354" s="12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 s="15">
        <v>33600</v>
      </c>
      <c r="E355" s="15">
        <v>137961</v>
      </c>
      <c r="F355" s="4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6">
        <f t="shared" si="20"/>
        <v>4.105982142857143</v>
      </c>
      <c r="P355">
        <f t="shared" si="21"/>
        <v>69832</v>
      </c>
      <c r="Q355" t="s">
        <v>2039</v>
      </c>
      <c r="R355" s="9" t="s">
        <v>2040</v>
      </c>
      <c r="S355" s="12">
        <f t="shared" si="22"/>
        <v>43651.208333333328</v>
      </c>
      <c r="T355" s="12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 s="15">
        <v>6100</v>
      </c>
      <c r="E356" s="15">
        <v>7548</v>
      </c>
      <c r="F356" s="4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6">
        <f t="shared" si="20"/>
        <v>1.2373770491803278</v>
      </c>
      <c r="P356">
        <f t="shared" si="21"/>
        <v>3814</v>
      </c>
      <c r="Q356" t="s">
        <v>2041</v>
      </c>
      <c r="R356" s="9" t="s">
        <v>2042</v>
      </c>
      <c r="S356" s="12">
        <f t="shared" si="22"/>
        <v>41520.208333333336</v>
      </c>
      <c r="T356" s="12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 s="15">
        <v>3800</v>
      </c>
      <c r="E357" s="15">
        <v>2241</v>
      </c>
      <c r="F357" s="4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6">
        <f t="shared" si="20"/>
        <v>0.58973684210526311</v>
      </c>
      <c r="P357">
        <f t="shared" si="21"/>
        <v>1163.5</v>
      </c>
      <c r="Q357" t="s">
        <v>2037</v>
      </c>
      <c r="R357" s="9" t="s">
        <v>2046</v>
      </c>
      <c r="S357" s="12">
        <f t="shared" si="22"/>
        <v>42757.25</v>
      </c>
      <c r="T357" s="12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 s="15">
        <v>9300</v>
      </c>
      <c r="E358" s="15">
        <v>3431</v>
      </c>
      <c r="F358" s="4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6">
        <f t="shared" si="20"/>
        <v>0.36892473118279567</v>
      </c>
      <c r="P358">
        <f t="shared" si="21"/>
        <v>1735.5</v>
      </c>
      <c r="Q358" t="s">
        <v>2039</v>
      </c>
      <c r="R358" s="9" t="s">
        <v>2040</v>
      </c>
      <c r="S358" s="12">
        <f t="shared" si="22"/>
        <v>40922.25</v>
      </c>
      <c r="T358" s="12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 s="15">
        <v>2300</v>
      </c>
      <c r="E359" s="15">
        <v>4253</v>
      </c>
      <c r="F359" s="4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6">
        <f t="shared" si="20"/>
        <v>1.8491304347826087</v>
      </c>
      <c r="P359">
        <f t="shared" si="21"/>
        <v>2147</v>
      </c>
      <c r="Q359" t="s">
        <v>2050</v>
      </c>
      <c r="R359" s="9" t="s">
        <v>2051</v>
      </c>
      <c r="S359" s="12">
        <f t="shared" si="22"/>
        <v>42250.208333333328</v>
      </c>
      <c r="T359" s="12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 s="15">
        <v>9700</v>
      </c>
      <c r="E360" s="15">
        <v>1146</v>
      </c>
      <c r="F360" s="4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6">
        <f t="shared" si="20"/>
        <v>0.11814432989690722</v>
      </c>
      <c r="P360">
        <f t="shared" si="21"/>
        <v>584.5</v>
      </c>
      <c r="Q360" t="s">
        <v>2054</v>
      </c>
      <c r="R360" s="9" t="s">
        <v>2055</v>
      </c>
      <c r="S360" s="12">
        <f t="shared" si="22"/>
        <v>43322.208333333328</v>
      </c>
      <c r="T360" s="12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 s="15">
        <v>4000</v>
      </c>
      <c r="E361" s="15">
        <v>11948</v>
      </c>
      <c r="F361" s="4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6">
        <f t="shared" si="20"/>
        <v>2.9870000000000001</v>
      </c>
      <c r="P361">
        <f t="shared" si="21"/>
        <v>6067.5</v>
      </c>
      <c r="Q361" t="s">
        <v>2041</v>
      </c>
      <c r="R361" s="9" t="s">
        <v>2049</v>
      </c>
      <c r="S361" s="12">
        <f t="shared" si="22"/>
        <v>40782.208333333336</v>
      </c>
      <c r="T361" s="12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 s="15">
        <v>59700</v>
      </c>
      <c r="E362" s="15">
        <v>135132</v>
      </c>
      <c r="F362" s="4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6">
        <f t="shared" si="20"/>
        <v>2.2635175879396985</v>
      </c>
      <c r="P362">
        <f t="shared" si="21"/>
        <v>69003.5</v>
      </c>
      <c r="Q362" t="s">
        <v>2039</v>
      </c>
      <c r="R362" s="9" t="s">
        <v>2040</v>
      </c>
      <c r="S362" s="12">
        <f t="shared" si="22"/>
        <v>40544.25</v>
      </c>
      <c r="T362" s="12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 s="15">
        <v>5500</v>
      </c>
      <c r="E363" s="15">
        <v>9546</v>
      </c>
      <c r="F363" s="4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6">
        <f t="shared" si="20"/>
        <v>1.7356363636363636</v>
      </c>
      <c r="P363">
        <f t="shared" si="21"/>
        <v>4817</v>
      </c>
      <c r="Q363" t="s">
        <v>2039</v>
      </c>
      <c r="R363" s="9" t="s">
        <v>2040</v>
      </c>
      <c r="S363" s="12">
        <f t="shared" si="22"/>
        <v>43015.208333333328</v>
      </c>
      <c r="T363" s="12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 s="15">
        <v>3700</v>
      </c>
      <c r="E364" s="15">
        <v>13755</v>
      </c>
      <c r="F364" s="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6">
        <f t="shared" si="20"/>
        <v>3.7175675675675675</v>
      </c>
      <c r="P364">
        <f t="shared" si="21"/>
        <v>6973</v>
      </c>
      <c r="Q364" t="s">
        <v>2035</v>
      </c>
      <c r="R364" s="9" t="s">
        <v>2036</v>
      </c>
      <c r="S364" s="12">
        <f t="shared" si="22"/>
        <v>40570.25</v>
      </c>
      <c r="T364" s="12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 s="15">
        <v>5200</v>
      </c>
      <c r="E365" s="15">
        <v>8330</v>
      </c>
      <c r="F365" s="4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6">
        <f t="shared" si="20"/>
        <v>1.601923076923077</v>
      </c>
      <c r="P365">
        <f t="shared" si="21"/>
        <v>4234.5</v>
      </c>
      <c r="Q365" t="s">
        <v>2035</v>
      </c>
      <c r="R365" s="9" t="s">
        <v>2036</v>
      </c>
      <c r="S365" s="12">
        <f t="shared" si="22"/>
        <v>40904.25</v>
      </c>
      <c r="T365" s="12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 s="15">
        <v>900</v>
      </c>
      <c r="E366" s="15">
        <v>14547</v>
      </c>
      <c r="F366" s="4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6">
        <f t="shared" si="20"/>
        <v>16.163333333333334</v>
      </c>
      <c r="P366">
        <f t="shared" si="21"/>
        <v>7366.5</v>
      </c>
      <c r="Q366" t="s">
        <v>2035</v>
      </c>
      <c r="R366" s="9" t="s">
        <v>2045</v>
      </c>
      <c r="S366" s="12">
        <f t="shared" si="22"/>
        <v>43164.25</v>
      </c>
      <c r="T366" s="12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 s="15">
        <v>1600</v>
      </c>
      <c r="E367" s="15">
        <v>11735</v>
      </c>
      <c r="F367" s="4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6">
        <f t="shared" si="20"/>
        <v>7.3343749999999996</v>
      </c>
      <c r="P367">
        <f t="shared" si="21"/>
        <v>5923.5</v>
      </c>
      <c r="Q367" t="s">
        <v>2039</v>
      </c>
      <c r="R367" s="9" t="s">
        <v>2040</v>
      </c>
      <c r="S367" s="12">
        <f t="shared" si="22"/>
        <v>42733.25</v>
      </c>
      <c r="T367" s="12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 s="15">
        <v>1800</v>
      </c>
      <c r="E368" s="15">
        <v>10658</v>
      </c>
      <c r="F368" s="4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6">
        <f t="shared" si="20"/>
        <v>5.9211111111111112</v>
      </c>
      <c r="P368">
        <f t="shared" si="21"/>
        <v>5379.5</v>
      </c>
      <c r="Q368" t="s">
        <v>2039</v>
      </c>
      <c r="R368" s="9" t="s">
        <v>2040</v>
      </c>
      <c r="S368" s="12">
        <f t="shared" si="22"/>
        <v>40546.25</v>
      </c>
      <c r="T368" s="12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 s="15">
        <v>9900</v>
      </c>
      <c r="E369" s="15">
        <v>1870</v>
      </c>
      <c r="F369" s="4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6">
        <f t="shared" si="20"/>
        <v>0.18888888888888888</v>
      </c>
      <c r="P369">
        <f t="shared" si="21"/>
        <v>972.5</v>
      </c>
      <c r="Q369" t="s">
        <v>2039</v>
      </c>
      <c r="R369" s="9" t="s">
        <v>2040</v>
      </c>
      <c r="S369" s="12">
        <f t="shared" si="22"/>
        <v>41930.208333333336</v>
      </c>
      <c r="T369" s="12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 s="15">
        <v>5200</v>
      </c>
      <c r="E370" s="15">
        <v>14394</v>
      </c>
      <c r="F370" s="4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6">
        <f t="shared" si="20"/>
        <v>2.7680769230769231</v>
      </c>
      <c r="P370">
        <f t="shared" si="21"/>
        <v>7300</v>
      </c>
      <c r="Q370" t="s">
        <v>2041</v>
      </c>
      <c r="R370" s="9" t="s">
        <v>2042</v>
      </c>
      <c r="S370" s="12">
        <f t="shared" si="22"/>
        <v>40464.208333333336</v>
      </c>
      <c r="T370" s="12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 s="15">
        <v>5400</v>
      </c>
      <c r="E371" s="15">
        <v>14743</v>
      </c>
      <c r="F371" s="4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6">
        <f t="shared" si="20"/>
        <v>2.730185185185185</v>
      </c>
      <c r="P371">
        <f t="shared" si="21"/>
        <v>7448.5</v>
      </c>
      <c r="Q371" t="s">
        <v>2041</v>
      </c>
      <c r="R371" s="9" t="s">
        <v>2060</v>
      </c>
      <c r="S371" s="12">
        <f t="shared" si="22"/>
        <v>41308.25</v>
      </c>
      <c r="T371" s="12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 s="15">
        <v>112300</v>
      </c>
      <c r="E372" s="15">
        <v>178965</v>
      </c>
      <c r="F372" s="4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6">
        <f t="shared" si="20"/>
        <v>1.593633125556545</v>
      </c>
      <c r="P372">
        <f t="shared" si="21"/>
        <v>92465.5</v>
      </c>
      <c r="Q372" t="s">
        <v>2039</v>
      </c>
      <c r="R372" s="9" t="s">
        <v>2040</v>
      </c>
      <c r="S372" s="12">
        <f t="shared" si="22"/>
        <v>43570.208333333328</v>
      </c>
      <c r="T372" s="12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 s="15">
        <v>189200</v>
      </c>
      <c r="E373" s="15">
        <v>128410</v>
      </c>
      <c r="F373" s="4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6">
        <f t="shared" si="20"/>
        <v>0.67869978858350954</v>
      </c>
      <c r="P373">
        <f t="shared" si="21"/>
        <v>65293</v>
      </c>
      <c r="Q373" t="s">
        <v>2039</v>
      </c>
      <c r="R373" s="9" t="s">
        <v>2040</v>
      </c>
      <c r="S373" s="12">
        <f t="shared" si="22"/>
        <v>42043.25</v>
      </c>
      <c r="T373" s="12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 s="15">
        <v>900</v>
      </c>
      <c r="E374" s="15">
        <v>14324</v>
      </c>
      <c r="F374" s="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6">
        <f t="shared" si="20"/>
        <v>15.915555555555555</v>
      </c>
      <c r="P374">
        <f t="shared" si="21"/>
        <v>7246.5</v>
      </c>
      <c r="Q374" t="s">
        <v>2041</v>
      </c>
      <c r="R374" s="9" t="s">
        <v>2042</v>
      </c>
      <c r="S374" s="12">
        <f t="shared" si="22"/>
        <v>42012.25</v>
      </c>
      <c r="T374" s="12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 s="15">
        <v>22500</v>
      </c>
      <c r="E375" s="15">
        <v>164291</v>
      </c>
      <c r="F375" s="4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6">
        <f t="shared" si="20"/>
        <v>7.3018222222222224</v>
      </c>
      <c r="P375">
        <f t="shared" si="21"/>
        <v>83198.5</v>
      </c>
      <c r="Q375" t="s">
        <v>2039</v>
      </c>
      <c r="R375" s="9" t="s">
        <v>2040</v>
      </c>
      <c r="S375" s="12">
        <f t="shared" si="22"/>
        <v>42964.208333333328</v>
      </c>
      <c r="T375" s="12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 s="15">
        <v>167400</v>
      </c>
      <c r="E376" s="15">
        <v>22073</v>
      </c>
      <c r="F376" s="4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6">
        <f t="shared" si="20"/>
        <v>0.13185782556750297</v>
      </c>
      <c r="P376">
        <f t="shared" si="21"/>
        <v>11257</v>
      </c>
      <c r="Q376" t="s">
        <v>2041</v>
      </c>
      <c r="R376" s="9" t="s">
        <v>2042</v>
      </c>
      <c r="S376" s="12">
        <f t="shared" si="22"/>
        <v>43476.25</v>
      </c>
      <c r="T376" s="12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 s="15">
        <v>2700</v>
      </c>
      <c r="E377" s="15">
        <v>1479</v>
      </c>
      <c r="F377" s="4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6">
        <f t="shared" si="20"/>
        <v>0.54777777777777781</v>
      </c>
      <c r="P377">
        <f t="shared" si="21"/>
        <v>752</v>
      </c>
      <c r="Q377" t="s">
        <v>2035</v>
      </c>
      <c r="R377" s="9" t="s">
        <v>2045</v>
      </c>
      <c r="S377" s="12">
        <f t="shared" si="22"/>
        <v>42293.208333333328</v>
      </c>
      <c r="T377" s="12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 s="15">
        <v>3400</v>
      </c>
      <c r="E378" s="15">
        <v>12275</v>
      </c>
      <c r="F378" s="4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6">
        <f t="shared" si="20"/>
        <v>3.6102941176470589</v>
      </c>
      <c r="P378">
        <f t="shared" si="21"/>
        <v>6203</v>
      </c>
      <c r="Q378" t="s">
        <v>2035</v>
      </c>
      <c r="R378" s="9" t="s">
        <v>2036</v>
      </c>
      <c r="S378" s="12">
        <f t="shared" si="22"/>
        <v>41826.208333333336</v>
      </c>
      <c r="T378" s="12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 s="15">
        <v>49700</v>
      </c>
      <c r="E379" s="15">
        <v>5098</v>
      </c>
      <c r="F379" s="4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6">
        <f t="shared" si="20"/>
        <v>0.10257545271629778</v>
      </c>
      <c r="P379">
        <f t="shared" si="21"/>
        <v>2612.5</v>
      </c>
      <c r="Q379" t="s">
        <v>2039</v>
      </c>
      <c r="R379" s="9" t="s">
        <v>2040</v>
      </c>
      <c r="S379" s="12">
        <f t="shared" si="22"/>
        <v>43760.208333333328</v>
      </c>
      <c r="T379" s="12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 s="15">
        <v>178200</v>
      </c>
      <c r="E380" s="15">
        <v>24882</v>
      </c>
      <c r="F380" s="4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6">
        <f t="shared" si="20"/>
        <v>0.13962962962962963</v>
      </c>
      <c r="P380">
        <f t="shared" si="21"/>
        <v>12618.5</v>
      </c>
      <c r="Q380" t="s">
        <v>2041</v>
      </c>
      <c r="R380" s="9" t="s">
        <v>2042</v>
      </c>
      <c r="S380" s="12">
        <f t="shared" si="22"/>
        <v>43241.208333333328</v>
      </c>
      <c r="T380" s="12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 s="15">
        <v>7200</v>
      </c>
      <c r="E381" s="15">
        <v>2912</v>
      </c>
      <c r="F381" s="4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6">
        <f t="shared" si="20"/>
        <v>0.40444444444444444</v>
      </c>
      <c r="P381">
        <f t="shared" si="21"/>
        <v>1478</v>
      </c>
      <c r="Q381" t="s">
        <v>2039</v>
      </c>
      <c r="R381" s="9" t="s">
        <v>2040</v>
      </c>
      <c r="S381" s="12">
        <f t="shared" si="22"/>
        <v>40843.208333333336</v>
      </c>
      <c r="T381" s="12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 s="15">
        <v>2500</v>
      </c>
      <c r="E382" s="15">
        <v>4008</v>
      </c>
      <c r="F382" s="4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6">
        <f t="shared" si="20"/>
        <v>1.6032</v>
      </c>
      <c r="P382">
        <f t="shared" si="21"/>
        <v>2046</v>
      </c>
      <c r="Q382" t="s">
        <v>2039</v>
      </c>
      <c r="R382" s="9" t="s">
        <v>2040</v>
      </c>
      <c r="S382" s="12">
        <f t="shared" si="22"/>
        <v>41448.208333333336</v>
      </c>
      <c r="T382" s="12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 s="15">
        <v>5300</v>
      </c>
      <c r="E383" s="15">
        <v>9749</v>
      </c>
      <c r="F383" s="4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6">
        <f t="shared" si="20"/>
        <v>1.8394339622641509</v>
      </c>
      <c r="P383">
        <f t="shared" si="21"/>
        <v>4952</v>
      </c>
      <c r="Q383" t="s">
        <v>2039</v>
      </c>
      <c r="R383" s="9" t="s">
        <v>2040</v>
      </c>
      <c r="S383" s="12">
        <f t="shared" si="22"/>
        <v>42163.208333333328</v>
      </c>
      <c r="T383" s="12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 s="15">
        <v>9100</v>
      </c>
      <c r="E384" s="15">
        <v>5803</v>
      </c>
      <c r="F384" s="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6">
        <f t="shared" si="20"/>
        <v>0.63769230769230767</v>
      </c>
      <c r="P384">
        <f t="shared" si="21"/>
        <v>2935</v>
      </c>
      <c r="Q384" t="s">
        <v>2054</v>
      </c>
      <c r="R384" s="9" t="s">
        <v>2055</v>
      </c>
      <c r="S384" s="12">
        <f t="shared" si="22"/>
        <v>43024.208333333328</v>
      </c>
      <c r="T384" s="12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 s="15">
        <v>6300</v>
      </c>
      <c r="E385" s="15">
        <v>14199</v>
      </c>
      <c r="F385" s="4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6">
        <f t="shared" si="20"/>
        <v>2.2538095238095237</v>
      </c>
      <c r="P385">
        <f t="shared" si="21"/>
        <v>7194</v>
      </c>
      <c r="Q385" t="s">
        <v>2033</v>
      </c>
      <c r="R385" s="9" t="s">
        <v>2034</v>
      </c>
      <c r="S385" s="12">
        <f t="shared" si="22"/>
        <v>43509.25</v>
      </c>
      <c r="T385" s="12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 s="15">
        <v>114400</v>
      </c>
      <c r="E386" s="15">
        <v>196779</v>
      </c>
      <c r="F386" s="4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6">
        <f t="shared" si="20"/>
        <v>1.7200961538461539</v>
      </c>
      <c r="P386">
        <f t="shared" si="21"/>
        <v>100789</v>
      </c>
      <c r="Q386" t="s">
        <v>2041</v>
      </c>
      <c r="R386" s="9" t="s">
        <v>2042</v>
      </c>
      <c r="S386" s="12">
        <f t="shared" si="22"/>
        <v>42776.25</v>
      </c>
      <c r="T386" s="12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 s="15">
        <v>38900</v>
      </c>
      <c r="E387" s="15">
        <v>56859</v>
      </c>
      <c r="F387" s="4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6">
        <f t="shared" ref="O387:O450" si="24">E387/D387</f>
        <v>1.4616709511568124</v>
      </c>
      <c r="P387">
        <f t="shared" ref="P387:P450" si="25">AVERAGE(E387,G387)</f>
        <v>28998</v>
      </c>
      <c r="Q387" t="s">
        <v>2047</v>
      </c>
      <c r="R387" s="9" t="s">
        <v>2048</v>
      </c>
      <c r="S387" s="12">
        <f t="shared" ref="S387:S450" si="26">(((J387/60)/60)/24)+DATE(1970,1,1)</f>
        <v>43553.208333333328</v>
      </c>
      <c r="T387" s="12">
        <f t="shared" ref="T387:T450" si="27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 s="15">
        <v>135500</v>
      </c>
      <c r="E388" s="15">
        <v>103554</v>
      </c>
      <c r="F388" s="4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6">
        <f t="shared" si="24"/>
        <v>0.76423616236162362</v>
      </c>
      <c r="P388">
        <f t="shared" si="25"/>
        <v>52311</v>
      </c>
      <c r="Q388" t="s">
        <v>2039</v>
      </c>
      <c r="R388" s="9" t="s">
        <v>2040</v>
      </c>
      <c r="S388" s="12">
        <f t="shared" si="26"/>
        <v>40355.208333333336</v>
      </c>
      <c r="T388" s="12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 s="15">
        <v>109000</v>
      </c>
      <c r="E389" s="15">
        <v>42795</v>
      </c>
      <c r="F389" s="4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6">
        <f t="shared" si="24"/>
        <v>0.39261467889908258</v>
      </c>
      <c r="P389">
        <f t="shared" si="25"/>
        <v>21609.5</v>
      </c>
      <c r="Q389" t="s">
        <v>2037</v>
      </c>
      <c r="R389" s="9" t="s">
        <v>2046</v>
      </c>
      <c r="S389" s="12">
        <f t="shared" si="26"/>
        <v>41072.208333333336</v>
      </c>
      <c r="T389" s="12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 s="15">
        <v>114800</v>
      </c>
      <c r="E390" s="15">
        <v>12938</v>
      </c>
      <c r="F390" s="4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6">
        <f t="shared" si="24"/>
        <v>0.11270034843205574</v>
      </c>
      <c r="P390">
        <f t="shared" si="25"/>
        <v>6541.5</v>
      </c>
      <c r="Q390" t="s">
        <v>2035</v>
      </c>
      <c r="R390" s="9" t="s">
        <v>2045</v>
      </c>
      <c r="S390" s="12">
        <f t="shared" si="26"/>
        <v>40912.25</v>
      </c>
      <c r="T390" s="12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 s="15">
        <v>83000</v>
      </c>
      <c r="E391" s="15">
        <v>101352</v>
      </c>
      <c r="F391" s="4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6">
        <f t="shared" si="24"/>
        <v>1.2211084337349398</v>
      </c>
      <c r="P391">
        <f t="shared" si="25"/>
        <v>51252</v>
      </c>
      <c r="Q391" t="s">
        <v>2039</v>
      </c>
      <c r="R391" s="9" t="s">
        <v>2040</v>
      </c>
      <c r="S391" s="12">
        <f t="shared" si="26"/>
        <v>40479.208333333336</v>
      </c>
      <c r="T391" s="12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 s="15">
        <v>2400</v>
      </c>
      <c r="E392" s="15">
        <v>4477</v>
      </c>
      <c r="F392" s="4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6">
        <f t="shared" si="24"/>
        <v>1.8654166666666667</v>
      </c>
      <c r="P392">
        <f t="shared" si="25"/>
        <v>2263.5</v>
      </c>
      <c r="Q392" t="s">
        <v>2054</v>
      </c>
      <c r="R392" s="9" t="s">
        <v>2055</v>
      </c>
      <c r="S392" s="12">
        <f t="shared" si="26"/>
        <v>41530.208333333336</v>
      </c>
      <c r="T392" s="12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 s="15">
        <v>60400</v>
      </c>
      <c r="E393" s="15">
        <v>4393</v>
      </c>
      <c r="F393" s="4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6">
        <f t="shared" si="24"/>
        <v>7.27317880794702E-2</v>
      </c>
      <c r="P393">
        <f t="shared" si="25"/>
        <v>2272</v>
      </c>
      <c r="Q393" t="s">
        <v>2047</v>
      </c>
      <c r="R393" s="9" t="s">
        <v>2048</v>
      </c>
      <c r="S393" s="12">
        <f t="shared" si="26"/>
        <v>41653.25</v>
      </c>
      <c r="T393" s="12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 s="15">
        <v>102900</v>
      </c>
      <c r="E394" s="15">
        <v>67546</v>
      </c>
      <c r="F394" s="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6">
        <f t="shared" si="24"/>
        <v>0.65642371234207963</v>
      </c>
      <c r="P394">
        <f t="shared" si="25"/>
        <v>34577</v>
      </c>
      <c r="Q394" t="s">
        <v>2037</v>
      </c>
      <c r="R394" s="9" t="s">
        <v>2046</v>
      </c>
      <c r="S394" s="12">
        <f t="shared" si="26"/>
        <v>40549.25</v>
      </c>
      <c r="T394" s="12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 s="15">
        <v>62800</v>
      </c>
      <c r="E395" s="15">
        <v>143788</v>
      </c>
      <c r="F395" s="4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6">
        <f t="shared" si="24"/>
        <v>2.2896178343949045</v>
      </c>
      <c r="P395">
        <f t="shared" si="25"/>
        <v>73423.5</v>
      </c>
      <c r="Q395" t="s">
        <v>2035</v>
      </c>
      <c r="R395" s="9" t="s">
        <v>2058</v>
      </c>
      <c r="S395" s="12">
        <f t="shared" si="26"/>
        <v>42933.208333333328</v>
      </c>
      <c r="T395" s="12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 s="15">
        <v>800</v>
      </c>
      <c r="E396" s="15">
        <v>3755</v>
      </c>
      <c r="F396" s="4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6">
        <f t="shared" si="24"/>
        <v>4.6937499999999996</v>
      </c>
      <c r="P396">
        <f t="shared" si="25"/>
        <v>1894.5</v>
      </c>
      <c r="Q396" t="s">
        <v>2041</v>
      </c>
      <c r="R396" s="9" t="s">
        <v>2042</v>
      </c>
      <c r="S396" s="12">
        <f t="shared" si="26"/>
        <v>41484.208333333336</v>
      </c>
      <c r="T396" s="12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 s="15">
        <v>7100</v>
      </c>
      <c r="E397" s="15">
        <v>9238</v>
      </c>
      <c r="F397" s="4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6">
        <f t="shared" si="24"/>
        <v>1.3011267605633803</v>
      </c>
      <c r="P397">
        <f t="shared" si="25"/>
        <v>4729</v>
      </c>
      <c r="Q397" t="s">
        <v>2039</v>
      </c>
      <c r="R397" s="9" t="s">
        <v>2040</v>
      </c>
      <c r="S397" s="12">
        <f t="shared" si="26"/>
        <v>40885.25</v>
      </c>
      <c r="T397" s="12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 s="15">
        <v>46100</v>
      </c>
      <c r="E398" s="15">
        <v>77012</v>
      </c>
      <c r="F398" s="4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6">
        <f t="shared" si="24"/>
        <v>1.6705422993492407</v>
      </c>
      <c r="P398">
        <f t="shared" si="25"/>
        <v>39308</v>
      </c>
      <c r="Q398" t="s">
        <v>2041</v>
      </c>
      <c r="R398" s="9" t="s">
        <v>2044</v>
      </c>
      <c r="S398" s="12">
        <f t="shared" si="26"/>
        <v>43378.208333333328</v>
      </c>
      <c r="T398" s="12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 s="15">
        <v>8100</v>
      </c>
      <c r="E399" s="15">
        <v>14083</v>
      </c>
      <c r="F399" s="4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6">
        <f t="shared" si="24"/>
        <v>1.738641975308642</v>
      </c>
      <c r="P399">
        <f t="shared" si="25"/>
        <v>7268.5</v>
      </c>
      <c r="Q399" t="s">
        <v>2035</v>
      </c>
      <c r="R399" s="9" t="s">
        <v>2036</v>
      </c>
      <c r="S399" s="12">
        <f t="shared" si="26"/>
        <v>41417.208333333336</v>
      </c>
      <c r="T399" s="12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 s="15">
        <v>1700</v>
      </c>
      <c r="E400" s="15">
        <v>12202</v>
      </c>
      <c r="F400" s="4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6">
        <f t="shared" si="24"/>
        <v>7.1776470588235295</v>
      </c>
      <c r="P400">
        <f t="shared" si="25"/>
        <v>6162.5</v>
      </c>
      <c r="Q400" t="s">
        <v>2041</v>
      </c>
      <c r="R400" s="9" t="s">
        <v>2049</v>
      </c>
      <c r="S400" s="12">
        <f t="shared" si="26"/>
        <v>43228.208333333328</v>
      </c>
      <c r="T400" s="12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 s="15">
        <v>97300</v>
      </c>
      <c r="E401" s="15">
        <v>62127</v>
      </c>
      <c r="F401" s="4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6">
        <f t="shared" si="24"/>
        <v>0.63850976361767731</v>
      </c>
      <c r="P401">
        <f t="shared" si="25"/>
        <v>31534</v>
      </c>
      <c r="Q401" t="s">
        <v>2035</v>
      </c>
      <c r="R401" s="9" t="s">
        <v>2045</v>
      </c>
      <c r="S401" s="12">
        <f t="shared" si="26"/>
        <v>40576.25</v>
      </c>
      <c r="T401" s="12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 s="15">
        <v>100</v>
      </c>
      <c r="E402" s="15">
        <v>2</v>
      </c>
      <c r="F402" s="4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6">
        <f t="shared" si="24"/>
        <v>0.02</v>
      </c>
      <c r="P402">
        <f t="shared" si="25"/>
        <v>1.5</v>
      </c>
      <c r="Q402" t="s">
        <v>2054</v>
      </c>
      <c r="R402" s="9" t="s">
        <v>2055</v>
      </c>
      <c r="S402" s="12">
        <f t="shared" si="26"/>
        <v>41502.208333333336</v>
      </c>
      <c r="T402" s="12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 s="15">
        <v>900</v>
      </c>
      <c r="E403" s="15">
        <v>13772</v>
      </c>
      <c r="F403" s="4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6">
        <f t="shared" si="24"/>
        <v>15.302222222222222</v>
      </c>
      <c r="P403">
        <f t="shared" si="25"/>
        <v>7035.5</v>
      </c>
      <c r="Q403" t="s">
        <v>2039</v>
      </c>
      <c r="R403" s="9" t="s">
        <v>2040</v>
      </c>
      <c r="S403" s="12">
        <f t="shared" si="26"/>
        <v>43765.208333333328</v>
      </c>
      <c r="T403" s="12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 s="15">
        <v>7300</v>
      </c>
      <c r="E404" s="15">
        <v>2946</v>
      </c>
      <c r="F404" s="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6">
        <f t="shared" si="24"/>
        <v>0.40356164383561643</v>
      </c>
      <c r="P404">
        <f t="shared" si="25"/>
        <v>1493</v>
      </c>
      <c r="Q404" t="s">
        <v>2041</v>
      </c>
      <c r="R404" s="9" t="s">
        <v>2052</v>
      </c>
      <c r="S404" s="12">
        <f t="shared" si="26"/>
        <v>40914.25</v>
      </c>
      <c r="T404" s="12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 s="15">
        <v>195800</v>
      </c>
      <c r="E405" s="15">
        <v>168820</v>
      </c>
      <c r="F405" s="4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6">
        <f t="shared" si="24"/>
        <v>0.86220633299284988</v>
      </c>
      <c r="P405">
        <f t="shared" si="25"/>
        <v>85917.5</v>
      </c>
      <c r="Q405" t="s">
        <v>2039</v>
      </c>
      <c r="R405" s="9" t="s">
        <v>2040</v>
      </c>
      <c r="S405" s="12">
        <f t="shared" si="26"/>
        <v>40310.208333333336</v>
      </c>
      <c r="T405" s="12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 s="15">
        <v>48900</v>
      </c>
      <c r="E406" s="15">
        <v>154321</v>
      </c>
      <c r="F406" s="4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6">
        <f t="shared" si="24"/>
        <v>3.1558486707566464</v>
      </c>
      <c r="P406">
        <f t="shared" si="25"/>
        <v>78279</v>
      </c>
      <c r="Q406" t="s">
        <v>2039</v>
      </c>
      <c r="R406" s="9" t="s">
        <v>2040</v>
      </c>
      <c r="S406" s="12">
        <f t="shared" si="26"/>
        <v>43053.25</v>
      </c>
      <c r="T406" s="12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 s="15">
        <v>29600</v>
      </c>
      <c r="E407" s="15">
        <v>26527</v>
      </c>
      <c r="F407" s="4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6">
        <f t="shared" si="24"/>
        <v>0.89618243243243245</v>
      </c>
      <c r="P407">
        <f t="shared" si="25"/>
        <v>13481</v>
      </c>
      <c r="Q407" t="s">
        <v>2039</v>
      </c>
      <c r="R407" s="9" t="s">
        <v>2040</v>
      </c>
      <c r="S407" s="12">
        <f t="shared" si="26"/>
        <v>43255.208333333328</v>
      </c>
      <c r="T407" s="12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 s="15">
        <v>39300</v>
      </c>
      <c r="E408" s="15">
        <v>71583</v>
      </c>
      <c r="F408" s="4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6">
        <f t="shared" si="24"/>
        <v>1.8214503816793892</v>
      </c>
      <c r="P408">
        <f t="shared" si="25"/>
        <v>36114</v>
      </c>
      <c r="Q408" t="s">
        <v>2041</v>
      </c>
      <c r="R408" s="9" t="s">
        <v>2042</v>
      </c>
      <c r="S408" s="12">
        <f t="shared" si="26"/>
        <v>41304.25</v>
      </c>
      <c r="T408" s="12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 s="15">
        <v>3400</v>
      </c>
      <c r="E409" s="15">
        <v>12100</v>
      </c>
      <c r="F409" s="4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6">
        <f t="shared" si="24"/>
        <v>3.5588235294117645</v>
      </c>
      <c r="P409">
        <f t="shared" si="25"/>
        <v>6292</v>
      </c>
      <c r="Q409" t="s">
        <v>2039</v>
      </c>
      <c r="R409" s="9" t="s">
        <v>2040</v>
      </c>
      <c r="S409" s="12">
        <f t="shared" si="26"/>
        <v>43751.208333333328</v>
      </c>
      <c r="T409" s="12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 s="15">
        <v>9200</v>
      </c>
      <c r="E410" s="15">
        <v>12129</v>
      </c>
      <c r="F410" s="4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6">
        <f t="shared" si="24"/>
        <v>1.3183695652173912</v>
      </c>
      <c r="P410">
        <f t="shared" si="25"/>
        <v>6141.5</v>
      </c>
      <c r="Q410" t="s">
        <v>2041</v>
      </c>
      <c r="R410" s="9" t="s">
        <v>2042</v>
      </c>
      <c r="S410" s="12">
        <f t="shared" si="26"/>
        <v>42541.208333333328</v>
      </c>
      <c r="T410" s="12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 s="15">
        <v>135600</v>
      </c>
      <c r="E411" s="15">
        <v>62804</v>
      </c>
      <c r="F411" s="4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6">
        <f t="shared" si="24"/>
        <v>0.46315634218289087</v>
      </c>
      <c r="P411">
        <f t="shared" si="25"/>
        <v>31759</v>
      </c>
      <c r="Q411" t="s">
        <v>2035</v>
      </c>
      <c r="R411" s="9" t="s">
        <v>2036</v>
      </c>
      <c r="S411" s="12">
        <f t="shared" si="26"/>
        <v>42843.208333333328</v>
      </c>
      <c r="T411" s="12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 s="15">
        <v>153700</v>
      </c>
      <c r="E412" s="15">
        <v>55536</v>
      </c>
      <c r="F412" s="4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6">
        <f t="shared" si="24"/>
        <v>0.36132726089785294</v>
      </c>
      <c r="P412">
        <f t="shared" si="25"/>
        <v>28323.5</v>
      </c>
      <c r="Q412" t="s">
        <v>2050</v>
      </c>
      <c r="R412" s="9" t="s">
        <v>2061</v>
      </c>
      <c r="S412" s="12">
        <f t="shared" si="26"/>
        <v>42122.208333333328</v>
      </c>
      <c r="T412" s="12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 s="15">
        <v>7800</v>
      </c>
      <c r="E413" s="15">
        <v>8161</v>
      </c>
      <c r="F413" s="4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6">
        <f t="shared" si="24"/>
        <v>1.0462820512820512</v>
      </c>
      <c r="P413">
        <f t="shared" si="25"/>
        <v>4121.5</v>
      </c>
      <c r="Q413" t="s">
        <v>2039</v>
      </c>
      <c r="R413" s="9" t="s">
        <v>2040</v>
      </c>
      <c r="S413" s="12">
        <f t="shared" si="26"/>
        <v>42884.208333333328</v>
      </c>
      <c r="T413" s="12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 s="15">
        <v>2100</v>
      </c>
      <c r="E414" s="15">
        <v>14046</v>
      </c>
      <c r="F414" s="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6">
        <f t="shared" si="24"/>
        <v>6.6885714285714286</v>
      </c>
      <c r="P414">
        <f t="shared" si="25"/>
        <v>7090</v>
      </c>
      <c r="Q414" t="s">
        <v>2047</v>
      </c>
      <c r="R414" s="9" t="s">
        <v>2053</v>
      </c>
      <c r="S414" s="12">
        <f t="shared" si="26"/>
        <v>41642.25</v>
      </c>
      <c r="T414" s="12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 s="15">
        <v>189500</v>
      </c>
      <c r="E415" s="15">
        <v>117628</v>
      </c>
      <c r="F415" s="4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6">
        <f t="shared" si="24"/>
        <v>0.62072823218997364</v>
      </c>
      <c r="P415">
        <f t="shared" si="25"/>
        <v>59358.5</v>
      </c>
      <c r="Q415" t="s">
        <v>2041</v>
      </c>
      <c r="R415" s="9" t="s">
        <v>2049</v>
      </c>
      <c r="S415" s="12">
        <f t="shared" si="26"/>
        <v>43431.25</v>
      </c>
      <c r="T415" s="12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 s="15">
        <v>188200</v>
      </c>
      <c r="E416" s="15">
        <v>159405</v>
      </c>
      <c r="F416" s="4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6">
        <f t="shared" si="24"/>
        <v>0.84699787460148779</v>
      </c>
      <c r="P416">
        <f t="shared" si="25"/>
        <v>82451</v>
      </c>
      <c r="Q416" t="s">
        <v>2033</v>
      </c>
      <c r="R416" s="9" t="s">
        <v>2034</v>
      </c>
      <c r="S416" s="12">
        <f t="shared" si="26"/>
        <v>40288.208333333336</v>
      </c>
      <c r="T416" s="12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 s="15">
        <v>113500</v>
      </c>
      <c r="E417" s="15">
        <v>12552</v>
      </c>
      <c r="F417" s="4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6">
        <f t="shared" si="24"/>
        <v>0.11059030837004405</v>
      </c>
      <c r="P417">
        <f t="shared" si="25"/>
        <v>6485</v>
      </c>
      <c r="Q417" t="s">
        <v>2039</v>
      </c>
      <c r="R417" s="9" t="s">
        <v>2040</v>
      </c>
      <c r="S417" s="12">
        <f t="shared" si="26"/>
        <v>40921.25</v>
      </c>
      <c r="T417" s="12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 s="15">
        <v>134600</v>
      </c>
      <c r="E418" s="15">
        <v>59007</v>
      </c>
      <c r="F418" s="4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6">
        <f t="shared" si="24"/>
        <v>0.43838781575037145</v>
      </c>
      <c r="P418">
        <f t="shared" si="25"/>
        <v>30223</v>
      </c>
      <c r="Q418" t="s">
        <v>2041</v>
      </c>
      <c r="R418" s="9" t="s">
        <v>2042</v>
      </c>
      <c r="S418" s="12">
        <f t="shared" si="26"/>
        <v>40560.25</v>
      </c>
      <c r="T418" s="12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 s="15">
        <v>1700</v>
      </c>
      <c r="E419" s="15">
        <v>943</v>
      </c>
      <c r="F419" s="4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6">
        <f t="shared" si="24"/>
        <v>0.55470588235294116</v>
      </c>
      <c r="P419">
        <f t="shared" si="25"/>
        <v>479</v>
      </c>
      <c r="Q419" t="s">
        <v>2039</v>
      </c>
      <c r="R419" s="9" t="s">
        <v>2040</v>
      </c>
      <c r="S419" s="12">
        <f t="shared" si="26"/>
        <v>43407.208333333328</v>
      </c>
      <c r="T419" s="12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 s="15">
        <v>163700</v>
      </c>
      <c r="E420" s="15">
        <v>93963</v>
      </c>
      <c r="F420" s="4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6">
        <f t="shared" si="24"/>
        <v>0.57399511301160655</v>
      </c>
      <c r="P420">
        <f t="shared" si="25"/>
        <v>47981</v>
      </c>
      <c r="Q420" t="s">
        <v>2041</v>
      </c>
      <c r="R420" s="9" t="s">
        <v>2042</v>
      </c>
      <c r="S420" s="12">
        <f t="shared" si="26"/>
        <v>41035.208333333336</v>
      </c>
      <c r="T420" s="12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 s="15">
        <v>113800</v>
      </c>
      <c r="E421" s="15">
        <v>140469</v>
      </c>
      <c r="F421" s="4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6">
        <f t="shared" si="24"/>
        <v>1.2343497363796134</v>
      </c>
      <c r="P421">
        <f t="shared" si="25"/>
        <v>72836</v>
      </c>
      <c r="Q421" t="s">
        <v>2037</v>
      </c>
      <c r="R421" s="9" t="s">
        <v>2038</v>
      </c>
      <c r="S421" s="12">
        <f t="shared" si="26"/>
        <v>40899.25</v>
      </c>
      <c r="T421" s="12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 s="15">
        <v>5000</v>
      </c>
      <c r="E422" s="15">
        <v>6423</v>
      </c>
      <c r="F422" s="4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6">
        <f t="shared" si="24"/>
        <v>1.2846</v>
      </c>
      <c r="P422">
        <f t="shared" si="25"/>
        <v>3258.5</v>
      </c>
      <c r="Q422" t="s">
        <v>2039</v>
      </c>
      <c r="R422" s="9" t="s">
        <v>2040</v>
      </c>
      <c r="S422" s="12">
        <f t="shared" si="26"/>
        <v>42911.208333333328</v>
      </c>
      <c r="T422" s="12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 s="15">
        <v>9400</v>
      </c>
      <c r="E423" s="15">
        <v>6015</v>
      </c>
      <c r="F423" s="4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6">
        <f t="shared" si="24"/>
        <v>0.63989361702127656</v>
      </c>
      <c r="P423">
        <f t="shared" si="25"/>
        <v>3066.5</v>
      </c>
      <c r="Q423" t="s">
        <v>2037</v>
      </c>
      <c r="R423" s="9" t="s">
        <v>2046</v>
      </c>
      <c r="S423" s="12">
        <f t="shared" si="26"/>
        <v>42915.208333333328</v>
      </c>
      <c r="T423" s="12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 s="15">
        <v>8700</v>
      </c>
      <c r="E424" s="15">
        <v>11075</v>
      </c>
      <c r="F424" s="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6">
        <f t="shared" si="24"/>
        <v>1.2729885057471264</v>
      </c>
      <c r="P424">
        <f t="shared" si="25"/>
        <v>5640</v>
      </c>
      <c r="Q424" t="s">
        <v>2039</v>
      </c>
      <c r="R424" s="9" t="s">
        <v>2040</v>
      </c>
      <c r="S424" s="12">
        <f t="shared" si="26"/>
        <v>40285.208333333336</v>
      </c>
      <c r="T424" s="12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 s="15">
        <v>147800</v>
      </c>
      <c r="E425" s="15">
        <v>15723</v>
      </c>
      <c r="F425" s="4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6">
        <f t="shared" si="24"/>
        <v>0.10638024357239513</v>
      </c>
      <c r="P425">
        <f t="shared" si="25"/>
        <v>7942.5</v>
      </c>
      <c r="Q425" t="s">
        <v>2033</v>
      </c>
      <c r="R425" s="9" t="s">
        <v>2034</v>
      </c>
      <c r="S425" s="12">
        <f t="shared" si="26"/>
        <v>40808.208333333336</v>
      </c>
      <c r="T425" s="12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 s="15">
        <v>5100</v>
      </c>
      <c r="E426" s="15">
        <v>2064</v>
      </c>
      <c r="F426" s="4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6">
        <f t="shared" si="24"/>
        <v>0.40470588235294119</v>
      </c>
      <c r="P426">
        <f t="shared" si="25"/>
        <v>1073.5</v>
      </c>
      <c r="Q426" t="s">
        <v>2035</v>
      </c>
      <c r="R426" s="9" t="s">
        <v>2045</v>
      </c>
      <c r="S426" s="12">
        <f t="shared" si="26"/>
        <v>43208.208333333328</v>
      </c>
      <c r="T426" s="12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 s="15">
        <v>2700</v>
      </c>
      <c r="E427" s="15">
        <v>7767</v>
      </c>
      <c r="F427" s="4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6">
        <f t="shared" si="24"/>
        <v>2.8766666666666665</v>
      </c>
      <c r="P427">
        <f t="shared" si="25"/>
        <v>3929.5</v>
      </c>
      <c r="Q427" t="s">
        <v>2054</v>
      </c>
      <c r="R427" s="9" t="s">
        <v>2055</v>
      </c>
      <c r="S427" s="12">
        <f t="shared" si="26"/>
        <v>42213.208333333328</v>
      </c>
      <c r="T427" s="12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 s="15">
        <v>1800</v>
      </c>
      <c r="E428" s="15">
        <v>10313</v>
      </c>
      <c r="F428" s="4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6">
        <f t="shared" si="24"/>
        <v>5.7294444444444448</v>
      </c>
      <c r="P428">
        <f t="shared" si="25"/>
        <v>5266</v>
      </c>
      <c r="Q428" t="s">
        <v>2039</v>
      </c>
      <c r="R428" s="9" t="s">
        <v>2040</v>
      </c>
      <c r="S428" s="12">
        <f t="shared" si="26"/>
        <v>41332.25</v>
      </c>
      <c r="T428" s="12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 s="15">
        <v>174500</v>
      </c>
      <c r="E429" s="15">
        <v>197018</v>
      </c>
      <c r="F429" s="4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6">
        <f t="shared" si="24"/>
        <v>1.1290429799426933</v>
      </c>
      <c r="P429">
        <f t="shared" si="25"/>
        <v>99772</v>
      </c>
      <c r="Q429" t="s">
        <v>2039</v>
      </c>
      <c r="R429" s="9" t="s">
        <v>2040</v>
      </c>
      <c r="S429" s="12">
        <f t="shared" si="26"/>
        <v>41895.208333333336</v>
      </c>
      <c r="T429" s="12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 s="15">
        <v>101400</v>
      </c>
      <c r="E430" s="15">
        <v>47037</v>
      </c>
      <c r="F430" s="4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6">
        <f t="shared" si="24"/>
        <v>0.46387573964497042</v>
      </c>
      <c r="P430">
        <f t="shared" si="25"/>
        <v>23892</v>
      </c>
      <c r="Q430" t="s">
        <v>2041</v>
      </c>
      <c r="R430" s="9" t="s">
        <v>2049</v>
      </c>
      <c r="S430" s="12">
        <f t="shared" si="26"/>
        <v>40585.25</v>
      </c>
      <c r="T430" s="12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 s="15">
        <v>191000</v>
      </c>
      <c r="E431" s="15">
        <v>173191</v>
      </c>
      <c r="F431" s="4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6">
        <f t="shared" si="24"/>
        <v>0.90675916230366493</v>
      </c>
      <c r="P431">
        <f t="shared" si="25"/>
        <v>87664.5</v>
      </c>
      <c r="Q431" t="s">
        <v>2054</v>
      </c>
      <c r="R431" s="9" t="s">
        <v>2055</v>
      </c>
      <c r="S431" s="12">
        <f t="shared" si="26"/>
        <v>41680.25</v>
      </c>
      <c r="T431" s="12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 s="15">
        <v>8100</v>
      </c>
      <c r="E432" s="15">
        <v>5487</v>
      </c>
      <c r="F432" s="4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6">
        <f t="shared" si="24"/>
        <v>0.67740740740740746</v>
      </c>
      <c r="P432">
        <f t="shared" si="25"/>
        <v>2785.5</v>
      </c>
      <c r="Q432" t="s">
        <v>2039</v>
      </c>
      <c r="R432" s="9" t="s">
        <v>2040</v>
      </c>
      <c r="S432" s="12">
        <f t="shared" si="26"/>
        <v>43737.208333333328</v>
      </c>
      <c r="T432" s="12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 s="15">
        <v>5100</v>
      </c>
      <c r="E433" s="15">
        <v>9817</v>
      </c>
      <c r="F433" s="4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6">
        <f t="shared" si="24"/>
        <v>1.9249019607843136</v>
      </c>
      <c r="P433">
        <f t="shared" si="25"/>
        <v>4955.5</v>
      </c>
      <c r="Q433" t="s">
        <v>2039</v>
      </c>
      <c r="R433" s="9" t="s">
        <v>2040</v>
      </c>
      <c r="S433" s="12">
        <f t="shared" si="26"/>
        <v>43273.208333333328</v>
      </c>
      <c r="T433" s="12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 s="15">
        <v>7700</v>
      </c>
      <c r="E434" s="15">
        <v>6369</v>
      </c>
      <c r="F434" s="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6">
        <f t="shared" si="24"/>
        <v>0.82714285714285718</v>
      </c>
      <c r="P434">
        <f t="shared" si="25"/>
        <v>3230</v>
      </c>
      <c r="Q434" t="s">
        <v>2039</v>
      </c>
      <c r="R434" s="9" t="s">
        <v>2040</v>
      </c>
      <c r="S434" s="12">
        <f t="shared" si="26"/>
        <v>41761.208333333336</v>
      </c>
      <c r="T434" s="12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 s="15">
        <v>121400</v>
      </c>
      <c r="E435" s="15">
        <v>65755</v>
      </c>
      <c r="F435" s="4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6">
        <f t="shared" si="24"/>
        <v>0.54163920922570019</v>
      </c>
      <c r="P435">
        <f t="shared" si="25"/>
        <v>33273.5</v>
      </c>
      <c r="Q435" t="s">
        <v>2041</v>
      </c>
      <c r="R435" s="9" t="s">
        <v>2042</v>
      </c>
      <c r="S435" s="12">
        <f t="shared" si="26"/>
        <v>41603.25</v>
      </c>
      <c r="T435" s="12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 s="15">
        <v>5400</v>
      </c>
      <c r="E436" s="15">
        <v>903</v>
      </c>
      <c r="F436" s="4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6">
        <f t="shared" si="24"/>
        <v>0.16722222222222222</v>
      </c>
      <c r="P436">
        <f t="shared" si="25"/>
        <v>456.5</v>
      </c>
      <c r="Q436" t="s">
        <v>2039</v>
      </c>
      <c r="R436" s="9" t="s">
        <v>2040</v>
      </c>
      <c r="S436" s="12">
        <f t="shared" si="26"/>
        <v>42705.25</v>
      </c>
      <c r="T436" s="12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 s="15">
        <v>152400</v>
      </c>
      <c r="E437" s="15">
        <v>178120</v>
      </c>
      <c r="F437" s="4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6">
        <f t="shared" si="24"/>
        <v>1.168766404199475</v>
      </c>
      <c r="P437">
        <f t="shared" si="25"/>
        <v>89916.5</v>
      </c>
      <c r="Q437" t="s">
        <v>2039</v>
      </c>
      <c r="R437" s="9" t="s">
        <v>2040</v>
      </c>
      <c r="S437" s="12">
        <f t="shared" si="26"/>
        <v>41988.25</v>
      </c>
      <c r="T437" s="12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 s="15">
        <v>1300</v>
      </c>
      <c r="E438" s="15">
        <v>13678</v>
      </c>
      <c r="F438" s="4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6">
        <f t="shared" si="24"/>
        <v>10.521538461538462</v>
      </c>
      <c r="P438">
        <f t="shared" si="25"/>
        <v>6963.5</v>
      </c>
      <c r="Q438" t="s">
        <v>2035</v>
      </c>
      <c r="R438" s="9" t="s">
        <v>2058</v>
      </c>
      <c r="S438" s="12">
        <f t="shared" si="26"/>
        <v>43575.208333333328</v>
      </c>
      <c r="T438" s="12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 s="15">
        <v>8100</v>
      </c>
      <c r="E439" s="15">
        <v>9969</v>
      </c>
      <c r="F439" s="4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6">
        <f t="shared" si="24"/>
        <v>1.2307407407407407</v>
      </c>
      <c r="P439">
        <f t="shared" si="25"/>
        <v>5080.5</v>
      </c>
      <c r="Q439" t="s">
        <v>2041</v>
      </c>
      <c r="R439" s="9" t="s">
        <v>2049</v>
      </c>
      <c r="S439" s="12">
        <f t="shared" si="26"/>
        <v>42260.208333333328</v>
      </c>
      <c r="T439" s="12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 s="15">
        <v>8300</v>
      </c>
      <c r="E440" s="15">
        <v>14827</v>
      </c>
      <c r="F440" s="4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6">
        <f t="shared" si="24"/>
        <v>1.7863855421686747</v>
      </c>
      <c r="P440">
        <f t="shared" si="25"/>
        <v>7537</v>
      </c>
      <c r="Q440" t="s">
        <v>2039</v>
      </c>
      <c r="R440" s="9" t="s">
        <v>2040</v>
      </c>
      <c r="S440" s="12">
        <f t="shared" si="26"/>
        <v>41337.25</v>
      </c>
      <c r="T440" s="12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 s="15">
        <v>28400</v>
      </c>
      <c r="E441" s="15">
        <v>100900</v>
      </c>
      <c r="F441" s="4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6">
        <f t="shared" si="24"/>
        <v>3.5528169014084505</v>
      </c>
      <c r="P441">
        <f t="shared" si="25"/>
        <v>51596.5</v>
      </c>
      <c r="Q441" t="s">
        <v>2041</v>
      </c>
      <c r="R441" s="9" t="s">
        <v>2063</v>
      </c>
      <c r="S441" s="12">
        <f t="shared" si="26"/>
        <v>42680.208333333328</v>
      </c>
      <c r="T441" s="12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 s="15">
        <v>102500</v>
      </c>
      <c r="E442" s="15">
        <v>165954</v>
      </c>
      <c r="F442" s="4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6">
        <f t="shared" si="24"/>
        <v>1.6190634146341463</v>
      </c>
      <c r="P442">
        <f t="shared" si="25"/>
        <v>84542.5</v>
      </c>
      <c r="Q442" t="s">
        <v>2041</v>
      </c>
      <c r="R442" s="9" t="s">
        <v>2060</v>
      </c>
      <c r="S442" s="12">
        <f t="shared" si="26"/>
        <v>42916.208333333328</v>
      </c>
      <c r="T442" s="12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 s="15">
        <v>7000</v>
      </c>
      <c r="E443" s="15">
        <v>1744</v>
      </c>
      <c r="F443" s="4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6">
        <f t="shared" si="24"/>
        <v>0.24914285714285714</v>
      </c>
      <c r="P443">
        <f t="shared" si="25"/>
        <v>888</v>
      </c>
      <c r="Q443" t="s">
        <v>2037</v>
      </c>
      <c r="R443" s="9" t="s">
        <v>2046</v>
      </c>
      <c r="S443" s="12">
        <f t="shared" si="26"/>
        <v>41025.208333333336</v>
      </c>
      <c r="T443" s="12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 s="15">
        <v>5400</v>
      </c>
      <c r="E444" s="15">
        <v>10731</v>
      </c>
      <c r="F444" s="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6">
        <f t="shared" si="24"/>
        <v>1.9872222222222222</v>
      </c>
      <c r="P444">
        <f t="shared" si="25"/>
        <v>5437</v>
      </c>
      <c r="Q444" t="s">
        <v>2039</v>
      </c>
      <c r="R444" s="9" t="s">
        <v>2040</v>
      </c>
      <c r="S444" s="12">
        <f t="shared" si="26"/>
        <v>42980.208333333328</v>
      </c>
      <c r="T444" s="12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 s="15">
        <v>9300</v>
      </c>
      <c r="E445" s="15">
        <v>3232</v>
      </c>
      <c r="F445" s="4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6">
        <f t="shared" si="24"/>
        <v>0.34752688172043011</v>
      </c>
      <c r="P445">
        <f t="shared" si="25"/>
        <v>1661</v>
      </c>
      <c r="Q445" t="s">
        <v>2039</v>
      </c>
      <c r="R445" s="9" t="s">
        <v>2040</v>
      </c>
      <c r="S445" s="12">
        <f t="shared" si="26"/>
        <v>40451.208333333336</v>
      </c>
      <c r="T445" s="12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 s="15">
        <v>6200</v>
      </c>
      <c r="E446" s="15">
        <v>10938</v>
      </c>
      <c r="F446" s="4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6">
        <f t="shared" si="24"/>
        <v>1.7641935483870967</v>
      </c>
      <c r="P446">
        <f t="shared" si="25"/>
        <v>5617</v>
      </c>
      <c r="Q446" t="s">
        <v>2035</v>
      </c>
      <c r="R446" s="9" t="s">
        <v>2045</v>
      </c>
      <c r="S446" s="12">
        <f t="shared" si="26"/>
        <v>40748.208333333336</v>
      </c>
      <c r="T446" s="12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 s="15">
        <v>2100</v>
      </c>
      <c r="E447" s="15">
        <v>10739</v>
      </c>
      <c r="F447" s="4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6">
        <f t="shared" si="24"/>
        <v>5.1138095238095236</v>
      </c>
      <c r="P447">
        <f t="shared" si="25"/>
        <v>5454.5</v>
      </c>
      <c r="Q447" t="s">
        <v>2039</v>
      </c>
      <c r="R447" s="9" t="s">
        <v>2040</v>
      </c>
      <c r="S447" s="12">
        <f t="shared" si="26"/>
        <v>40515.25</v>
      </c>
      <c r="T447" s="12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 s="15">
        <v>6800</v>
      </c>
      <c r="E448" s="15">
        <v>5579</v>
      </c>
      <c r="F448" s="4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6">
        <f t="shared" si="24"/>
        <v>0.82044117647058823</v>
      </c>
      <c r="P448">
        <f t="shared" si="25"/>
        <v>2882.5</v>
      </c>
      <c r="Q448" t="s">
        <v>2037</v>
      </c>
      <c r="R448" s="9" t="s">
        <v>2046</v>
      </c>
      <c r="S448" s="12">
        <f t="shared" si="26"/>
        <v>41261.25</v>
      </c>
      <c r="T448" s="12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 s="15">
        <v>155200</v>
      </c>
      <c r="E449" s="15">
        <v>37754</v>
      </c>
      <c r="F449" s="4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6">
        <f t="shared" si="24"/>
        <v>0.24326030927835052</v>
      </c>
      <c r="P449">
        <f t="shared" si="25"/>
        <v>19096.5</v>
      </c>
      <c r="Q449" t="s">
        <v>2041</v>
      </c>
      <c r="R449" s="9" t="s">
        <v>2060</v>
      </c>
      <c r="S449" s="12">
        <f t="shared" si="26"/>
        <v>43088.25</v>
      </c>
      <c r="T449" s="12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 s="15">
        <v>89900</v>
      </c>
      <c r="E450" s="15">
        <v>45384</v>
      </c>
      <c r="F450" s="4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6">
        <f t="shared" si="24"/>
        <v>0.50482758620689661</v>
      </c>
      <c r="P450">
        <f t="shared" si="25"/>
        <v>22994.5</v>
      </c>
      <c r="Q450" t="s">
        <v>2050</v>
      </c>
      <c r="R450" s="9" t="s">
        <v>2051</v>
      </c>
      <c r="S450" s="12">
        <f t="shared" si="26"/>
        <v>41378.208333333336</v>
      </c>
      <c r="T450" s="12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 s="15">
        <v>900</v>
      </c>
      <c r="E451" s="15">
        <v>8703</v>
      </c>
      <c r="F451" s="4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6">
        <f t="shared" ref="O451:O514" si="28">E451/D451</f>
        <v>9.67</v>
      </c>
      <c r="P451">
        <f t="shared" ref="P451:P514" si="29">AVERAGE(E451,G451)</f>
        <v>4394.5</v>
      </c>
      <c r="Q451" t="s">
        <v>2050</v>
      </c>
      <c r="R451" s="9" t="s">
        <v>2051</v>
      </c>
      <c r="S451" s="12">
        <f t="shared" ref="S451:S514" si="30">(((J451/60)/60)/24)+DATE(1970,1,1)</f>
        <v>43530.25</v>
      </c>
      <c r="T451" s="12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 s="15">
        <v>100</v>
      </c>
      <c r="E452" s="15">
        <v>4</v>
      </c>
      <c r="F452" s="4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6">
        <f t="shared" si="28"/>
        <v>0.04</v>
      </c>
      <c r="P452">
        <f t="shared" si="29"/>
        <v>2.5</v>
      </c>
      <c r="Q452" t="s">
        <v>2041</v>
      </c>
      <c r="R452" s="9" t="s">
        <v>2049</v>
      </c>
      <c r="S452" s="12">
        <f t="shared" si="30"/>
        <v>43394.208333333328</v>
      </c>
      <c r="T452" s="12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 s="15">
        <v>148400</v>
      </c>
      <c r="E453" s="15">
        <v>182302</v>
      </c>
      <c r="F453" s="4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6">
        <f t="shared" si="28"/>
        <v>1.2284501347708894</v>
      </c>
      <c r="P453">
        <f t="shared" si="29"/>
        <v>94294</v>
      </c>
      <c r="Q453" t="s">
        <v>2035</v>
      </c>
      <c r="R453" s="9" t="s">
        <v>2036</v>
      </c>
      <c r="S453" s="12">
        <f t="shared" si="30"/>
        <v>42935.208333333328</v>
      </c>
      <c r="T453" s="12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 s="15">
        <v>4800</v>
      </c>
      <c r="E454" s="15">
        <v>3045</v>
      </c>
      <c r="F454" s="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6">
        <f t="shared" si="28"/>
        <v>0.63437500000000002</v>
      </c>
      <c r="P454">
        <f t="shared" si="29"/>
        <v>1538</v>
      </c>
      <c r="Q454" t="s">
        <v>2041</v>
      </c>
      <c r="R454" s="9" t="s">
        <v>2044</v>
      </c>
      <c r="S454" s="12">
        <f t="shared" si="30"/>
        <v>40365.208333333336</v>
      </c>
      <c r="T454" s="12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 s="15">
        <v>182400</v>
      </c>
      <c r="E455" s="15">
        <v>102749</v>
      </c>
      <c r="F455" s="4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6">
        <f t="shared" si="28"/>
        <v>0.56331688596491225</v>
      </c>
      <c r="P455">
        <f t="shared" si="29"/>
        <v>51965</v>
      </c>
      <c r="Q455" t="s">
        <v>2041</v>
      </c>
      <c r="R455" s="9" t="s">
        <v>2063</v>
      </c>
      <c r="S455" s="12">
        <f t="shared" si="30"/>
        <v>42705.25</v>
      </c>
      <c r="T455" s="12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 s="15">
        <v>4000</v>
      </c>
      <c r="E456" s="15">
        <v>1763</v>
      </c>
      <c r="F456" s="4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6">
        <f t="shared" si="28"/>
        <v>0.44074999999999998</v>
      </c>
      <c r="P456">
        <f t="shared" si="29"/>
        <v>901</v>
      </c>
      <c r="Q456" t="s">
        <v>2041</v>
      </c>
      <c r="R456" s="9" t="s">
        <v>2044</v>
      </c>
      <c r="S456" s="12">
        <f t="shared" si="30"/>
        <v>41568.208333333336</v>
      </c>
      <c r="T456" s="12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 s="15">
        <v>116500</v>
      </c>
      <c r="E457" s="15">
        <v>137904</v>
      </c>
      <c r="F457" s="4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6">
        <f t="shared" si="28"/>
        <v>1.1837253218884121</v>
      </c>
      <c r="P457">
        <f t="shared" si="29"/>
        <v>70815.5</v>
      </c>
      <c r="Q457" t="s">
        <v>2039</v>
      </c>
      <c r="R457" s="9" t="s">
        <v>2040</v>
      </c>
      <c r="S457" s="12">
        <f t="shared" si="30"/>
        <v>40809.208333333336</v>
      </c>
      <c r="T457" s="12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 s="15">
        <v>146400</v>
      </c>
      <c r="E458" s="15">
        <v>152438</v>
      </c>
      <c r="F458" s="4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6">
        <f t="shared" si="28"/>
        <v>1.041243169398907</v>
      </c>
      <c r="P458">
        <f t="shared" si="29"/>
        <v>77021.5</v>
      </c>
      <c r="Q458" t="s">
        <v>2035</v>
      </c>
      <c r="R458" s="9" t="s">
        <v>2045</v>
      </c>
      <c r="S458" s="12">
        <f t="shared" si="30"/>
        <v>43141.25</v>
      </c>
      <c r="T458" s="12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 s="15">
        <v>5000</v>
      </c>
      <c r="E459" s="15">
        <v>1332</v>
      </c>
      <c r="F459" s="4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6">
        <f t="shared" si="28"/>
        <v>0.26640000000000003</v>
      </c>
      <c r="P459">
        <f t="shared" si="29"/>
        <v>689</v>
      </c>
      <c r="Q459" t="s">
        <v>2039</v>
      </c>
      <c r="R459" s="9" t="s">
        <v>2040</v>
      </c>
      <c r="S459" s="12">
        <f t="shared" si="30"/>
        <v>42657.208333333328</v>
      </c>
      <c r="T459" s="12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 s="15">
        <v>33800</v>
      </c>
      <c r="E460" s="15">
        <v>118706</v>
      </c>
      <c r="F460" s="4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6">
        <f t="shared" si="28"/>
        <v>3.5120118343195266</v>
      </c>
      <c r="P460">
        <f t="shared" si="29"/>
        <v>60413</v>
      </c>
      <c r="Q460" t="s">
        <v>2039</v>
      </c>
      <c r="R460" s="9" t="s">
        <v>2040</v>
      </c>
      <c r="S460" s="12">
        <f t="shared" si="30"/>
        <v>40265.208333333336</v>
      </c>
      <c r="T460" s="12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 s="15">
        <v>6300</v>
      </c>
      <c r="E461" s="15">
        <v>5674</v>
      </c>
      <c r="F461" s="4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6">
        <f t="shared" si="28"/>
        <v>0.90063492063492068</v>
      </c>
      <c r="P461">
        <f t="shared" si="29"/>
        <v>2889.5</v>
      </c>
      <c r="Q461" t="s">
        <v>2041</v>
      </c>
      <c r="R461" s="9" t="s">
        <v>2042</v>
      </c>
      <c r="S461" s="12">
        <f t="shared" si="30"/>
        <v>42001.25</v>
      </c>
      <c r="T461" s="12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 s="15">
        <v>2400</v>
      </c>
      <c r="E462" s="15">
        <v>4119</v>
      </c>
      <c r="F462" s="4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6">
        <f t="shared" si="28"/>
        <v>1.7162500000000001</v>
      </c>
      <c r="P462">
        <f t="shared" si="29"/>
        <v>2084.5</v>
      </c>
      <c r="Q462" t="s">
        <v>2039</v>
      </c>
      <c r="R462" s="9" t="s">
        <v>2040</v>
      </c>
      <c r="S462" s="12">
        <f t="shared" si="30"/>
        <v>40399.208333333336</v>
      </c>
      <c r="T462" s="12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 s="15">
        <v>98800</v>
      </c>
      <c r="E463" s="15">
        <v>139354</v>
      </c>
      <c r="F463" s="4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6">
        <f t="shared" si="28"/>
        <v>1.4104655870445344</v>
      </c>
      <c r="P463">
        <f t="shared" si="29"/>
        <v>70717</v>
      </c>
      <c r="Q463" t="s">
        <v>2041</v>
      </c>
      <c r="R463" s="9" t="s">
        <v>2044</v>
      </c>
      <c r="S463" s="12">
        <f t="shared" si="30"/>
        <v>41757.208333333336</v>
      </c>
      <c r="T463" s="12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 s="15">
        <v>188800</v>
      </c>
      <c r="E464" s="15">
        <v>57734</v>
      </c>
      <c r="F464" s="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6">
        <f t="shared" si="28"/>
        <v>0.30579449152542371</v>
      </c>
      <c r="P464">
        <f t="shared" si="29"/>
        <v>29134.5</v>
      </c>
      <c r="Q464" t="s">
        <v>2050</v>
      </c>
      <c r="R464" s="9" t="s">
        <v>2061</v>
      </c>
      <c r="S464" s="12">
        <f t="shared" si="30"/>
        <v>41304.25</v>
      </c>
      <c r="T464" s="12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 s="15">
        <v>134300</v>
      </c>
      <c r="E465" s="15">
        <v>145265</v>
      </c>
      <c r="F465" s="4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6">
        <f t="shared" si="28"/>
        <v>1.0816455696202532</v>
      </c>
      <c r="P465">
        <f t="shared" si="29"/>
        <v>73685</v>
      </c>
      <c r="Q465" t="s">
        <v>2041</v>
      </c>
      <c r="R465" s="9" t="s">
        <v>2049</v>
      </c>
      <c r="S465" s="12">
        <f t="shared" si="30"/>
        <v>41639.25</v>
      </c>
      <c r="T465" s="12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 s="15">
        <v>71200</v>
      </c>
      <c r="E466" s="15">
        <v>95020</v>
      </c>
      <c r="F466" s="4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6">
        <f t="shared" si="28"/>
        <v>1.3345505617977529</v>
      </c>
      <c r="P466">
        <f t="shared" si="29"/>
        <v>48728</v>
      </c>
      <c r="Q466" t="s">
        <v>2039</v>
      </c>
      <c r="R466" s="9" t="s">
        <v>2040</v>
      </c>
      <c r="S466" s="12">
        <f t="shared" si="30"/>
        <v>43142.25</v>
      </c>
      <c r="T466" s="12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 s="15">
        <v>4700</v>
      </c>
      <c r="E467" s="15">
        <v>8829</v>
      </c>
      <c r="F467" s="4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6">
        <f t="shared" si="28"/>
        <v>1.8785106382978722</v>
      </c>
      <c r="P467">
        <f t="shared" si="29"/>
        <v>4454.5</v>
      </c>
      <c r="Q467" t="s">
        <v>2047</v>
      </c>
      <c r="R467" s="9" t="s">
        <v>2059</v>
      </c>
      <c r="S467" s="12">
        <f t="shared" si="30"/>
        <v>43127.25</v>
      </c>
      <c r="T467" s="12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 s="15">
        <v>1200</v>
      </c>
      <c r="E468" s="15">
        <v>3984</v>
      </c>
      <c r="F468" s="4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6">
        <f t="shared" si="28"/>
        <v>3.32</v>
      </c>
      <c r="P468">
        <f t="shared" si="29"/>
        <v>2013</v>
      </c>
      <c r="Q468" t="s">
        <v>2037</v>
      </c>
      <c r="R468" s="9" t="s">
        <v>2046</v>
      </c>
      <c r="S468" s="12">
        <f t="shared" si="30"/>
        <v>41409.208333333336</v>
      </c>
      <c r="T468" s="12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 s="15">
        <v>1400</v>
      </c>
      <c r="E469" s="15">
        <v>8053</v>
      </c>
      <c r="F469" s="4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6">
        <f t="shared" si="28"/>
        <v>5.7521428571428572</v>
      </c>
      <c r="P469">
        <f t="shared" si="29"/>
        <v>4096</v>
      </c>
      <c r="Q469" t="s">
        <v>2037</v>
      </c>
      <c r="R469" s="9" t="s">
        <v>2038</v>
      </c>
      <c r="S469" s="12">
        <f t="shared" si="30"/>
        <v>42331.25</v>
      </c>
      <c r="T469" s="12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 s="15">
        <v>4000</v>
      </c>
      <c r="E470" s="15">
        <v>1620</v>
      </c>
      <c r="F470" s="4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6">
        <f t="shared" si="28"/>
        <v>0.40500000000000003</v>
      </c>
      <c r="P470">
        <f t="shared" si="29"/>
        <v>818</v>
      </c>
      <c r="Q470" t="s">
        <v>2039</v>
      </c>
      <c r="R470" s="9" t="s">
        <v>2040</v>
      </c>
      <c r="S470" s="12">
        <f t="shared" si="30"/>
        <v>43569.208333333328</v>
      </c>
      <c r="T470" s="12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 s="15">
        <v>5600</v>
      </c>
      <c r="E471" s="15">
        <v>10328</v>
      </c>
      <c r="F471" s="4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6">
        <f t="shared" si="28"/>
        <v>1.8442857142857143</v>
      </c>
      <c r="P471">
        <f t="shared" si="29"/>
        <v>5243.5</v>
      </c>
      <c r="Q471" t="s">
        <v>2041</v>
      </c>
      <c r="R471" s="9" t="s">
        <v>2044</v>
      </c>
      <c r="S471" s="12">
        <f t="shared" si="30"/>
        <v>42142.208333333328</v>
      </c>
      <c r="T471" s="12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 s="15">
        <v>3600</v>
      </c>
      <c r="E472" s="15">
        <v>10289</v>
      </c>
      <c r="F472" s="4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6">
        <f t="shared" si="28"/>
        <v>2.8580555555555556</v>
      </c>
      <c r="P472">
        <f t="shared" si="29"/>
        <v>5335</v>
      </c>
      <c r="Q472" t="s">
        <v>2037</v>
      </c>
      <c r="R472" s="9" t="s">
        <v>2046</v>
      </c>
      <c r="S472" s="12">
        <f t="shared" si="30"/>
        <v>42716.25</v>
      </c>
      <c r="T472" s="12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 s="15">
        <v>3100</v>
      </c>
      <c r="E473" s="15">
        <v>9889</v>
      </c>
      <c r="F473" s="4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6">
        <f t="shared" si="28"/>
        <v>3.19</v>
      </c>
      <c r="P473">
        <f t="shared" si="29"/>
        <v>5041.5</v>
      </c>
      <c r="Q473" t="s">
        <v>2033</v>
      </c>
      <c r="R473" s="9" t="s">
        <v>2034</v>
      </c>
      <c r="S473" s="12">
        <f t="shared" si="30"/>
        <v>41031.208333333336</v>
      </c>
      <c r="T473" s="12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 s="15">
        <v>153800</v>
      </c>
      <c r="E474" s="15">
        <v>60342</v>
      </c>
      <c r="F474" s="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6">
        <f t="shared" si="28"/>
        <v>0.39234070221066319</v>
      </c>
      <c r="P474">
        <f t="shared" si="29"/>
        <v>30458.5</v>
      </c>
      <c r="Q474" t="s">
        <v>2035</v>
      </c>
      <c r="R474" s="9" t="s">
        <v>2036</v>
      </c>
      <c r="S474" s="12">
        <f t="shared" si="30"/>
        <v>43535.208333333328</v>
      </c>
      <c r="T474" s="12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 s="15">
        <v>5000</v>
      </c>
      <c r="E475" s="15">
        <v>8907</v>
      </c>
      <c r="F475" s="4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6">
        <f t="shared" si="28"/>
        <v>1.7814000000000001</v>
      </c>
      <c r="P475">
        <f t="shared" si="29"/>
        <v>4506.5</v>
      </c>
      <c r="Q475" t="s">
        <v>2035</v>
      </c>
      <c r="R475" s="9" t="s">
        <v>2043</v>
      </c>
      <c r="S475" s="12">
        <f t="shared" si="30"/>
        <v>43277.208333333328</v>
      </c>
      <c r="T475" s="12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 s="15">
        <v>4000</v>
      </c>
      <c r="E476" s="15">
        <v>14606</v>
      </c>
      <c r="F476" s="4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6">
        <f t="shared" si="28"/>
        <v>3.6515</v>
      </c>
      <c r="P476">
        <f t="shared" si="29"/>
        <v>7374</v>
      </c>
      <c r="Q476" t="s">
        <v>2041</v>
      </c>
      <c r="R476" s="9" t="s">
        <v>2060</v>
      </c>
      <c r="S476" s="12">
        <f t="shared" si="30"/>
        <v>41989.25</v>
      </c>
      <c r="T476" s="12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 s="15">
        <v>7400</v>
      </c>
      <c r="E477" s="15">
        <v>8432</v>
      </c>
      <c r="F477" s="4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6">
        <f t="shared" si="28"/>
        <v>1.1394594594594594</v>
      </c>
      <c r="P477">
        <f t="shared" si="29"/>
        <v>4321.5</v>
      </c>
      <c r="Q477" t="s">
        <v>2047</v>
      </c>
      <c r="R477" s="9" t="s">
        <v>2059</v>
      </c>
      <c r="S477" s="12">
        <f t="shared" si="30"/>
        <v>41450.208333333336</v>
      </c>
      <c r="T477" s="12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 s="15">
        <v>191500</v>
      </c>
      <c r="E478" s="15">
        <v>57122</v>
      </c>
      <c r="F478" s="4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6">
        <f t="shared" si="28"/>
        <v>0.29828720626631855</v>
      </c>
      <c r="P478">
        <f t="shared" si="29"/>
        <v>29121</v>
      </c>
      <c r="Q478" t="s">
        <v>2047</v>
      </c>
      <c r="R478" s="9" t="s">
        <v>2053</v>
      </c>
      <c r="S478" s="12">
        <f t="shared" si="30"/>
        <v>43322.208333333328</v>
      </c>
      <c r="T478" s="12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 s="15">
        <v>8500</v>
      </c>
      <c r="E479" s="15">
        <v>4613</v>
      </c>
      <c r="F479" s="4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6">
        <f t="shared" si="28"/>
        <v>0.54270588235294115</v>
      </c>
      <c r="P479">
        <f t="shared" si="29"/>
        <v>2363</v>
      </c>
      <c r="Q479" t="s">
        <v>2041</v>
      </c>
      <c r="R479" s="9" t="s">
        <v>2063</v>
      </c>
      <c r="S479" s="12">
        <f t="shared" si="30"/>
        <v>40720.208333333336</v>
      </c>
      <c r="T479" s="12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 s="15">
        <v>68800</v>
      </c>
      <c r="E480" s="15">
        <v>162603</v>
      </c>
      <c r="F480" s="4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6">
        <f t="shared" si="28"/>
        <v>2.3634156976744185</v>
      </c>
      <c r="P480">
        <f t="shared" si="29"/>
        <v>82679.5</v>
      </c>
      <c r="Q480" t="s">
        <v>2037</v>
      </c>
      <c r="R480" s="9" t="s">
        <v>2046</v>
      </c>
      <c r="S480" s="12">
        <f t="shared" si="30"/>
        <v>42072.208333333328</v>
      </c>
      <c r="T480" s="12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 s="15">
        <v>2400</v>
      </c>
      <c r="E481" s="15">
        <v>12310</v>
      </c>
      <c r="F481" s="4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6">
        <f t="shared" si="28"/>
        <v>5.1291666666666664</v>
      </c>
      <c r="P481">
        <f t="shared" si="29"/>
        <v>6241.5</v>
      </c>
      <c r="Q481" t="s">
        <v>2033</v>
      </c>
      <c r="R481" s="9" t="s">
        <v>2034</v>
      </c>
      <c r="S481" s="12">
        <f t="shared" si="30"/>
        <v>42945.208333333328</v>
      </c>
      <c r="T481" s="12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 s="15">
        <v>8600</v>
      </c>
      <c r="E482" s="15">
        <v>8656</v>
      </c>
      <c r="F482" s="4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6">
        <f t="shared" si="28"/>
        <v>1.0065116279069768</v>
      </c>
      <c r="P482">
        <f t="shared" si="29"/>
        <v>4371.5</v>
      </c>
      <c r="Q482" t="s">
        <v>2054</v>
      </c>
      <c r="R482" s="9" t="s">
        <v>2055</v>
      </c>
      <c r="S482" s="12">
        <f t="shared" si="30"/>
        <v>40248.25</v>
      </c>
      <c r="T482" s="12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 s="15">
        <v>196600</v>
      </c>
      <c r="E483" s="15">
        <v>159931</v>
      </c>
      <c r="F483" s="4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6">
        <f t="shared" si="28"/>
        <v>0.81348423194303154</v>
      </c>
      <c r="P483">
        <f t="shared" si="29"/>
        <v>80734.5</v>
      </c>
      <c r="Q483" t="s">
        <v>2039</v>
      </c>
      <c r="R483" s="9" t="s">
        <v>2040</v>
      </c>
      <c r="S483" s="12">
        <f t="shared" si="30"/>
        <v>41913.208333333336</v>
      </c>
      <c r="T483" s="12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 s="15">
        <v>4200</v>
      </c>
      <c r="E484" s="15">
        <v>689</v>
      </c>
      <c r="F484" s="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6">
        <f t="shared" si="28"/>
        <v>0.16404761904761905</v>
      </c>
      <c r="P484">
        <f t="shared" si="29"/>
        <v>349</v>
      </c>
      <c r="Q484" t="s">
        <v>2047</v>
      </c>
      <c r="R484" s="9" t="s">
        <v>2053</v>
      </c>
      <c r="S484" s="12">
        <f t="shared" si="30"/>
        <v>40963.25</v>
      </c>
      <c r="T484" s="12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 s="15">
        <v>91400</v>
      </c>
      <c r="E485" s="15">
        <v>48236</v>
      </c>
      <c r="F485" s="4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6">
        <f t="shared" si="28"/>
        <v>0.52774617067833696</v>
      </c>
      <c r="P485">
        <f t="shared" si="29"/>
        <v>24395</v>
      </c>
      <c r="Q485" t="s">
        <v>2039</v>
      </c>
      <c r="R485" s="9" t="s">
        <v>2040</v>
      </c>
      <c r="S485" s="12">
        <f t="shared" si="30"/>
        <v>43811.25</v>
      </c>
      <c r="T485" s="12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 s="15">
        <v>29600</v>
      </c>
      <c r="E486" s="15">
        <v>77021</v>
      </c>
      <c r="F486" s="4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6">
        <f t="shared" si="28"/>
        <v>2.6020608108108108</v>
      </c>
      <c r="P486">
        <f t="shared" si="29"/>
        <v>39296.5</v>
      </c>
      <c r="Q486" t="s">
        <v>2033</v>
      </c>
      <c r="R486" s="9" t="s">
        <v>2034</v>
      </c>
      <c r="S486" s="12">
        <f t="shared" si="30"/>
        <v>41855.208333333336</v>
      </c>
      <c r="T486" s="12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 s="15">
        <v>90600</v>
      </c>
      <c r="E487" s="15">
        <v>27844</v>
      </c>
      <c r="F487" s="4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6">
        <f t="shared" si="28"/>
        <v>0.30732891832229581</v>
      </c>
      <c r="P487">
        <f t="shared" si="29"/>
        <v>14246</v>
      </c>
      <c r="Q487" t="s">
        <v>2039</v>
      </c>
      <c r="R487" s="9" t="s">
        <v>2040</v>
      </c>
      <c r="S487" s="12">
        <f t="shared" si="30"/>
        <v>43626.208333333328</v>
      </c>
      <c r="T487" s="12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 s="15">
        <v>5200</v>
      </c>
      <c r="E488" s="15">
        <v>702</v>
      </c>
      <c r="F488" s="4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6">
        <f t="shared" si="28"/>
        <v>0.13500000000000001</v>
      </c>
      <c r="P488">
        <f t="shared" si="29"/>
        <v>361.5</v>
      </c>
      <c r="Q488" t="s">
        <v>2047</v>
      </c>
      <c r="R488" s="9" t="s">
        <v>2059</v>
      </c>
      <c r="S488" s="12">
        <f t="shared" si="30"/>
        <v>43168.25</v>
      </c>
      <c r="T488" s="12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 s="15">
        <v>110300</v>
      </c>
      <c r="E489" s="15">
        <v>197024</v>
      </c>
      <c r="F489" s="4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6">
        <f t="shared" si="28"/>
        <v>1.7862556663644606</v>
      </c>
      <c r="P489">
        <f t="shared" si="29"/>
        <v>99685</v>
      </c>
      <c r="Q489" t="s">
        <v>2039</v>
      </c>
      <c r="R489" s="9" t="s">
        <v>2040</v>
      </c>
      <c r="S489" s="12">
        <f t="shared" si="30"/>
        <v>42845.208333333328</v>
      </c>
      <c r="T489" s="12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 s="15">
        <v>5300</v>
      </c>
      <c r="E490" s="15">
        <v>11663</v>
      </c>
      <c r="F490" s="4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6">
        <f t="shared" si="28"/>
        <v>2.2005660377358489</v>
      </c>
      <c r="P490">
        <f t="shared" si="29"/>
        <v>5889</v>
      </c>
      <c r="Q490" t="s">
        <v>2039</v>
      </c>
      <c r="R490" s="9" t="s">
        <v>2040</v>
      </c>
      <c r="S490" s="12">
        <f t="shared" si="30"/>
        <v>42403.25</v>
      </c>
      <c r="T490" s="12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 s="15">
        <v>9200</v>
      </c>
      <c r="E491" s="15">
        <v>9339</v>
      </c>
      <c r="F491" s="4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6">
        <f t="shared" si="28"/>
        <v>1.015108695652174</v>
      </c>
      <c r="P491">
        <f t="shared" si="29"/>
        <v>4712</v>
      </c>
      <c r="Q491" t="s">
        <v>2037</v>
      </c>
      <c r="R491" s="9" t="s">
        <v>2046</v>
      </c>
      <c r="S491" s="12">
        <f t="shared" si="30"/>
        <v>40406.208333333336</v>
      </c>
      <c r="T491" s="12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 s="15">
        <v>2400</v>
      </c>
      <c r="E492" s="15">
        <v>4596</v>
      </c>
      <c r="F492" s="4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6">
        <f t="shared" si="28"/>
        <v>1.915</v>
      </c>
      <c r="P492">
        <f t="shared" si="29"/>
        <v>2370</v>
      </c>
      <c r="Q492" t="s">
        <v>2064</v>
      </c>
      <c r="R492" s="9" t="s">
        <v>2065</v>
      </c>
      <c r="S492" s="12">
        <f t="shared" si="30"/>
        <v>43786.25</v>
      </c>
      <c r="T492" s="12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 s="15">
        <v>56800</v>
      </c>
      <c r="E493" s="15">
        <v>173437</v>
      </c>
      <c r="F493" s="4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6">
        <f t="shared" si="28"/>
        <v>3.0534683098591549</v>
      </c>
      <c r="P493">
        <f t="shared" si="29"/>
        <v>87940</v>
      </c>
      <c r="Q493" t="s">
        <v>2033</v>
      </c>
      <c r="R493" s="9" t="s">
        <v>2034</v>
      </c>
      <c r="S493" s="12">
        <f t="shared" si="30"/>
        <v>41456.208333333336</v>
      </c>
      <c r="T493" s="12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 s="15">
        <v>191000</v>
      </c>
      <c r="E494" s="15">
        <v>45831</v>
      </c>
      <c r="F494" s="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6">
        <f t="shared" si="28"/>
        <v>0.23995287958115183</v>
      </c>
      <c r="P494">
        <f t="shared" si="29"/>
        <v>23213</v>
      </c>
      <c r="Q494" t="s">
        <v>2041</v>
      </c>
      <c r="R494" s="9" t="s">
        <v>2052</v>
      </c>
      <c r="S494" s="12">
        <f t="shared" si="30"/>
        <v>40336.208333333336</v>
      </c>
      <c r="T494" s="12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 s="15">
        <v>900</v>
      </c>
      <c r="E495" s="15">
        <v>6514</v>
      </c>
      <c r="F495" s="4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6">
        <f t="shared" si="28"/>
        <v>7.2377777777777776</v>
      </c>
      <c r="P495">
        <f t="shared" si="29"/>
        <v>3289</v>
      </c>
      <c r="Q495" t="s">
        <v>2054</v>
      </c>
      <c r="R495" s="9" t="s">
        <v>2055</v>
      </c>
      <c r="S495" s="12">
        <f t="shared" si="30"/>
        <v>43645.208333333328</v>
      </c>
      <c r="T495" s="12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 s="15">
        <v>2500</v>
      </c>
      <c r="E496" s="15">
        <v>13684</v>
      </c>
      <c r="F496" s="4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6">
        <f t="shared" si="28"/>
        <v>5.4736000000000002</v>
      </c>
      <c r="P496">
        <f t="shared" si="29"/>
        <v>6976</v>
      </c>
      <c r="Q496" t="s">
        <v>2037</v>
      </c>
      <c r="R496" s="9" t="s">
        <v>2046</v>
      </c>
      <c r="S496" s="12">
        <f t="shared" si="30"/>
        <v>40990.208333333336</v>
      </c>
      <c r="T496" s="12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 s="15">
        <v>3200</v>
      </c>
      <c r="E497" s="15">
        <v>13264</v>
      </c>
      <c r="F497" s="4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6">
        <f t="shared" si="28"/>
        <v>4.1449999999999996</v>
      </c>
      <c r="P497">
        <f t="shared" si="29"/>
        <v>6729.5</v>
      </c>
      <c r="Q497" t="s">
        <v>2039</v>
      </c>
      <c r="R497" s="9" t="s">
        <v>2040</v>
      </c>
      <c r="S497" s="12">
        <f t="shared" si="30"/>
        <v>41800.208333333336</v>
      </c>
      <c r="T497" s="12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 s="15">
        <v>183800</v>
      </c>
      <c r="E498" s="15">
        <v>1667</v>
      </c>
      <c r="F498" s="4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6">
        <f t="shared" si="28"/>
        <v>9.0696409140369975E-3</v>
      </c>
      <c r="P498">
        <f t="shared" si="29"/>
        <v>860.5</v>
      </c>
      <c r="Q498" t="s">
        <v>2041</v>
      </c>
      <c r="R498" s="9" t="s">
        <v>2049</v>
      </c>
      <c r="S498" s="12">
        <f t="shared" si="30"/>
        <v>42876.208333333328</v>
      </c>
      <c r="T498" s="12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 s="15">
        <v>9800</v>
      </c>
      <c r="E499" s="15">
        <v>3349</v>
      </c>
      <c r="F499" s="4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6">
        <f t="shared" si="28"/>
        <v>0.34173469387755101</v>
      </c>
      <c r="P499">
        <f t="shared" si="29"/>
        <v>1734.5</v>
      </c>
      <c r="Q499" t="s">
        <v>2037</v>
      </c>
      <c r="R499" s="9" t="s">
        <v>2046</v>
      </c>
      <c r="S499" s="12">
        <f t="shared" si="30"/>
        <v>42724.25</v>
      </c>
      <c r="T499" s="12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 s="15">
        <v>193400</v>
      </c>
      <c r="E500" s="15">
        <v>46317</v>
      </c>
      <c r="F500" s="4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6">
        <f t="shared" si="28"/>
        <v>0.239488107549121</v>
      </c>
      <c r="P500">
        <f t="shared" si="29"/>
        <v>23448</v>
      </c>
      <c r="Q500" t="s">
        <v>2037</v>
      </c>
      <c r="R500" s="9" t="s">
        <v>2038</v>
      </c>
      <c r="S500" s="12">
        <f t="shared" si="30"/>
        <v>42005.25</v>
      </c>
      <c r="T500" s="12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 s="15">
        <v>163800</v>
      </c>
      <c r="E501" s="15">
        <v>78743</v>
      </c>
      <c r="F501" s="4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6">
        <f t="shared" si="28"/>
        <v>0.48072649572649573</v>
      </c>
      <c r="P501">
        <f t="shared" si="29"/>
        <v>40407.5</v>
      </c>
      <c r="Q501" t="s">
        <v>2041</v>
      </c>
      <c r="R501" s="9" t="s">
        <v>2042</v>
      </c>
      <c r="S501" s="12">
        <f t="shared" si="30"/>
        <v>42444.208333333328</v>
      </c>
      <c r="T501" s="12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 s="15">
        <v>100</v>
      </c>
      <c r="E502" s="15">
        <v>0</v>
      </c>
      <c r="F502" s="4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6">
        <f t="shared" si="28"/>
        <v>0</v>
      </c>
      <c r="P502">
        <f t="shared" si="29"/>
        <v>0</v>
      </c>
      <c r="Q502" t="s">
        <v>2039</v>
      </c>
      <c r="R502" s="9" t="s">
        <v>2040</v>
      </c>
      <c r="S502" s="12">
        <f t="shared" si="30"/>
        <v>41395.208333333336</v>
      </c>
      <c r="T502" s="12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 s="15">
        <v>153600</v>
      </c>
      <c r="E503" s="15">
        <v>107743</v>
      </c>
      <c r="F503" s="4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6">
        <f t="shared" si="28"/>
        <v>0.70145182291666663</v>
      </c>
      <c r="P503">
        <f t="shared" si="29"/>
        <v>54769.5</v>
      </c>
      <c r="Q503" t="s">
        <v>2041</v>
      </c>
      <c r="R503" s="9" t="s">
        <v>2042</v>
      </c>
      <c r="S503" s="12">
        <f t="shared" si="30"/>
        <v>41345.208333333336</v>
      </c>
      <c r="T503" s="12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 s="15">
        <v>1300</v>
      </c>
      <c r="E504" s="15">
        <v>6889</v>
      </c>
      <c r="F504" s="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6">
        <f t="shared" si="28"/>
        <v>5.2992307692307694</v>
      </c>
      <c r="P504">
        <f t="shared" si="29"/>
        <v>3537.5</v>
      </c>
      <c r="Q504" t="s">
        <v>2050</v>
      </c>
      <c r="R504" s="9" t="s">
        <v>2051</v>
      </c>
      <c r="S504" s="12">
        <f t="shared" si="30"/>
        <v>41117.208333333336</v>
      </c>
      <c r="T504" s="12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 s="15">
        <v>25500</v>
      </c>
      <c r="E505" s="15">
        <v>45983</v>
      </c>
      <c r="F505" s="4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6">
        <f t="shared" si="28"/>
        <v>1.8032549019607844</v>
      </c>
      <c r="P505">
        <f t="shared" si="29"/>
        <v>23221.5</v>
      </c>
      <c r="Q505" t="s">
        <v>2041</v>
      </c>
      <c r="R505" s="9" t="s">
        <v>2044</v>
      </c>
      <c r="S505" s="12">
        <f t="shared" si="30"/>
        <v>42186.208333333328</v>
      </c>
      <c r="T505" s="12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 s="15">
        <v>7500</v>
      </c>
      <c r="E506" s="15">
        <v>6924</v>
      </c>
      <c r="F506" s="4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6">
        <f t="shared" si="28"/>
        <v>0.92320000000000002</v>
      </c>
      <c r="P506">
        <f t="shared" si="29"/>
        <v>3493</v>
      </c>
      <c r="Q506" t="s">
        <v>2035</v>
      </c>
      <c r="R506" s="9" t="s">
        <v>2036</v>
      </c>
      <c r="S506" s="12">
        <f t="shared" si="30"/>
        <v>42142.208333333328</v>
      </c>
      <c r="T506" s="12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 s="15">
        <v>89900</v>
      </c>
      <c r="E507" s="15">
        <v>12497</v>
      </c>
      <c r="F507" s="4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6">
        <f t="shared" si="28"/>
        <v>0.13901001112347053</v>
      </c>
      <c r="P507">
        <f t="shared" si="29"/>
        <v>6422</v>
      </c>
      <c r="Q507" t="s">
        <v>2047</v>
      </c>
      <c r="R507" s="9" t="s">
        <v>2056</v>
      </c>
      <c r="S507" s="12">
        <f t="shared" si="30"/>
        <v>41341.25</v>
      </c>
      <c r="T507" s="12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 s="15">
        <v>18000</v>
      </c>
      <c r="E508" s="15">
        <v>166874</v>
      </c>
      <c r="F508" s="4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6">
        <f t="shared" si="28"/>
        <v>9.2707777777777771</v>
      </c>
      <c r="P508">
        <f t="shared" si="29"/>
        <v>84701</v>
      </c>
      <c r="Q508" t="s">
        <v>2039</v>
      </c>
      <c r="R508" s="9" t="s">
        <v>2040</v>
      </c>
      <c r="S508" s="12">
        <f t="shared" si="30"/>
        <v>43062.25</v>
      </c>
      <c r="T508" s="12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 s="15">
        <v>2100</v>
      </c>
      <c r="E509" s="15">
        <v>837</v>
      </c>
      <c r="F509" s="4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6">
        <f t="shared" si="28"/>
        <v>0.39857142857142858</v>
      </c>
      <c r="P509">
        <f t="shared" si="29"/>
        <v>428</v>
      </c>
      <c r="Q509" t="s">
        <v>2037</v>
      </c>
      <c r="R509" s="9" t="s">
        <v>2038</v>
      </c>
      <c r="S509" s="12">
        <f t="shared" si="30"/>
        <v>41373.208333333336</v>
      </c>
      <c r="T509" s="12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 s="15">
        <v>172700</v>
      </c>
      <c r="E510" s="15">
        <v>193820</v>
      </c>
      <c r="F510" s="4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6">
        <f t="shared" si="28"/>
        <v>1.1222929936305732</v>
      </c>
      <c r="P510">
        <f t="shared" si="29"/>
        <v>98738.5</v>
      </c>
      <c r="Q510" t="s">
        <v>2039</v>
      </c>
      <c r="R510" s="9" t="s">
        <v>2040</v>
      </c>
      <c r="S510" s="12">
        <f t="shared" si="30"/>
        <v>43310.208333333328</v>
      </c>
      <c r="T510" s="12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 s="15">
        <v>168500</v>
      </c>
      <c r="E511" s="15">
        <v>119510</v>
      </c>
      <c r="F511" s="4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6">
        <f t="shared" si="28"/>
        <v>0.70925816023738875</v>
      </c>
      <c r="P511">
        <f t="shared" si="29"/>
        <v>60384</v>
      </c>
      <c r="Q511" t="s">
        <v>2039</v>
      </c>
      <c r="R511" s="9" t="s">
        <v>2040</v>
      </c>
      <c r="S511" s="12">
        <f t="shared" si="30"/>
        <v>41034.208333333336</v>
      </c>
      <c r="T511" s="12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 s="15">
        <v>7800</v>
      </c>
      <c r="E512" s="15">
        <v>9289</v>
      </c>
      <c r="F512" s="4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6">
        <f t="shared" si="28"/>
        <v>1.1908974358974358</v>
      </c>
      <c r="P512">
        <f t="shared" si="29"/>
        <v>4710</v>
      </c>
      <c r="Q512" t="s">
        <v>2041</v>
      </c>
      <c r="R512" s="9" t="s">
        <v>2044</v>
      </c>
      <c r="S512" s="12">
        <f t="shared" si="30"/>
        <v>43251.208333333328</v>
      </c>
      <c r="T512" s="12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 s="15">
        <v>147800</v>
      </c>
      <c r="E513" s="15">
        <v>35498</v>
      </c>
      <c r="F513" s="4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6">
        <f t="shared" si="28"/>
        <v>0.24017591339648173</v>
      </c>
      <c r="P513">
        <f t="shared" si="29"/>
        <v>17930</v>
      </c>
      <c r="Q513" t="s">
        <v>2039</v>
      </c>
      <c r="R513" s="9" t="s">
        <v>2040</v>
      </c>
      <c r="S513" s="12">
        <f t="shared" si="30"/>
        <v>43671.208333333328</v>
      </c>
      <c r="T513" s="12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 s="15">
        <v>9100</v>
      </c>
      <c r="E514" s="15">
        <v>12678</v>
      </c>
      <c r="F514" s="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6">
        <f t="shared" si="28"/>
        <v>1.3931868131868133</v>
      </c>
      <c r="P514">
        <f t="shared" si="29"/>
        <v>6458.5</v>
      </c>
      <c r="Q514" t="s">
        <v>2050</v>
      </c>
      <c r="R514" s="9" t="s">
        <v>2051</v>
      </c>
      <c r="S514" s="12">
        <f t="shared" si="30"/>
        <v>41825.208333333336</v>
      </c>
      <c r="T514" s="12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 s="15">
        <v>8300</v>
      </c>
      <c r="E515" s="15">
        <v>3260</v>
      </c>
      <c r="F515" s="4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6">
        <f t="shared" ref="O515:O578" si="32">E515/D515</f>
        <v>0.39277108433734942</v>
      </c>
      <c r="P515">
        <f t="shared" ref="P515:P578" si="33">AVERAGE(E515,G515)</f>
        <v>1647.5</v>
      </c>
      <c r="Q515" t="s">
        <v>2041</v>
      </c>
      <c r="R515" s="9" t="s">
        <v>2060</v>
      </c>
      <c r="S515" s="12">
        <f t="shared" ref="S515:S578" si="34">(((J515/60)/60)/24)+DATE(1970,1,1)</f>
        <v>40430.208333333336</v>
      </c>
      <c r="T515" s="12">
        <f t="shared" ref="T515:T578" si="35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 s="15">
        <v>138700</v>
      </c>
      <c r="E516" s="15">
        <v>31123</v>
      </c>
      <c r="F516" s="4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6">
        <f t="shared" si="32"/>
        <v>0.22439077144917088</v>
      </c>
      <c r="P516">
        <f t="shared" si="33"/>
        <v>15825.5</v>
      </c>
      <c r="Q516" t="s">
        <v>2035</v>
      </c>
      <c r="R516" s="9" t="s">
        <v>2036</v>
      </c>
      <c r="S516" s="12">
        <f t="shared" si="34"/>
        <v>41614.25</v>
      </c>
      <c r="T516" s="12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 s="15">
        <v>8600</v>
      </c>
      <c r="E517" s="15">
        <v>4797</v>
      </c>
      <c r="F517" s="4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6">
        <f t="shared" si="32"/>
        <v>0.55779069767441858</v>
      </c>
      <c r="P517">
        <f t="shared" si="33"/>
        <v>2465</v>
      </c>
      <c r="Q517" t="s">
        <v>2039</v>
      </c>
      <c r="R517" s="9" t="s">
        <v>2040</v>
      </c>
      <c r="S517" s="12">
        <f t="shared" si="34"/>
        <v>40900.25</v>
      </c>
      <c r="T517" s="12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 s="15">
        <v>125400</v>
      </c>
      <c r="E518" s="15">
        <v>53324</v>
      </c>
      <c r="F518" s="4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6">
        <f t="shared" si="32"/>
        <v>0.42523125996810207</v>
      </c>
      <c r="P518">
        <f t="shared" si="33"/>
        <v>27085</v>
      </c>
      <c r="Q518" t="s">
        <v>2047</v>
      </c>
      <c r="R518" s="9" t="s">
        <v>2048</v>
      </c>
      <c r="S518" s="12">
        <f t="shared" si="34"/>
        <v>40396.208333333336</v>
      </c>
      <c r="T518" s="12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 s="15">
        <v>5900</v>
      </c>
      <c r="E519" s="15">
        <v>6608</v>
      </c>
      <c r="F519" s="4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6">
        <f t="shared" si="32"/>
        <v>1.1200000000000001</v>
      </c>
      <c r="P519">
        <f t="shared" si="33"/>
        <v>3343</v>
      </c>
      <c r="Q519" t="s">
        <v>2033</v>
      </c>
      <c r="R519" s="9" t="s">
        <v>2034</v>
      </c>
      <c r="S519" s="12">
        <f t="shared" si="34"/>
        <v>42860.208333333328</v>
      </c>
      <c r="T519" s="12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 s="15">
        <v>8800</v>
      </c>
      <c r="E520" s="15">
        <v>622</v>
      </c>
      <c r="F520" s="4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6">
        <f t="shared" si="32"/>
        <v>7.0681818181818179E-2</v>
      </c>
      <c r="P520">
        <f t="shared" si="33"/>
        <v>316</v>
      </c>
      <c r="Q520" t="s">
        <v>2041</v>
      </c>
      <c r="R520" s="9" t="s">
        <v>2049</v>
      </c>
      <c r="S520" s="12">
        <f t="shared" si="34"/>
        <v>43154.25</v>
      </c>
      <c r="T520" s="12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 s="15">
        <v>177700</v>
      </c>
      <c r="E521" s="15">
        <v>180802</v>
      </c>
      <c r="F521" s="4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6">
        <f t="shared" si="32"/>
        <v>1.0174563871693867</v>
      </c>
      <c r="P521">
        <f t="shared" si="33"/>
        <v>91287.5</v>
      </c>
      <c r="Q521" t="s">
        <v>2035</v>
      </c>
      <c r="R521" s="9" t="s">
        <v>2036</v>
      </c>
      <c r="S521" s="12">
        <f t="shared" si="34"/>
        <v>42012.25</v>
      </c>
      <c r="T521" s="12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 s="15">
        <v>800</v>
      </c>
      <c r="E522" s="15">
        <v>3406</v>
      </c>
      <c r="F522" s="4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6">
        <f t="shared" si="32"/>
        <v>4.2575000000000003</v>
      </c>
      <c r="P522">
        <f t="shared" si="33"/>
        <v>1719</v>
      </c>
      <c r="Q522" t="s">
        <v>2039</v>
      </c>
      <c r="R522" s="9" t="s">
        <v>2040</v>
      </c>
      <c r="S522" s="12">
        <f t="shared" si="34"/>
        <v>43574.208333333328</v>
      </c>
      <c r="T522" s="12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 s="15">
        <v>7600</v>
      </c>
      <c r="E523" s="15">
        <v>11061</v>
      </c>
      <c r="F523" s="4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6">
        <f t="shared" si="32"/>
        <v>1.4553947368421052</v>
      </c>
      <c r="P523">
        <f t="shared" si="33"/>
        <v>5715</v>
      </c>
      <c r="Q523" t="s">
        <v>2041</v>
      </c>
      <c r="R523" s="9" t="s">
        <v>2044</v>
      </c>
      <c r="S523" s="12">
        <f t="shared" si="34"/>
        <v>42605.208333333328</v>
      </c>
      <c r="T523" s="12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 s="15">
        <v>50500</v>
      </c>
      <c r="E524" s="15">
        <v>16389</v>
      </c>
      <c r="F524" s="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6">
        <f t="shared" si="32"/>
        <v>0.32453465346534655</v>
      </c>
      <c r="P524">
        <f t="shared" si="33"/>
        <v>8290</v>
      </c>
      <c r="Q524" t="s">
        <v>2041</v>
      </c>
      <c r="R524" s="9" t="s">
        <v>2052</v>
      </c>
      <c r="S524" s="12">
        <f t="shared" si="34"/>
        <v>41093.208333333336</v>
      </c>
      <c r="T524" s="12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 s="15">
        <v>900</v>
      </c>
      <c r="E525" s="15">
        <v>6303</v>
      </c>
      <c r="F525" s="4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6">
        <f t="shared" si="32"/>
        <v>7.003333333333333</v>
      </c>
      <c r="P525">
        <f t="shared" si="33"/>
        <v>3196</v>
      </c>
      <c r="Q525" t="s">
        <v>2041</v>
      </c>
      <c r="R525" s="9" t="s">
        <v>2052</v>
      </c>
      <c r="S525" s="12">
        <f t="shared" si="34"/>
        <v>40241.25</v>
      </c>
      <c r="T525" s="12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 s="15">
        <v>96700</v>
      </c>
      <c r="E526" s="15">
        <v>81136</v>
      </c>
      <c r="F526" s="4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6">
        <f t="shared" si="32"/>
        <v>0.83904860392967939</v>
      </c>
      <c r="P526">
        <f t="shared" si="33"/>
        <v>41557.5</v>
      </c>
      <c r="Q526" t="s">
        <v>2039</v>
      </c>
      <c r="R526" s="9" t="s">
        <v>2040</v>
      </c>
      <c r="S526" s="12">
        <f t="shared" si="34"/>
        <v>40294.208333333336</v>
      </c>
      <c r="T526" s="12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 s="15">
        <v>2100</v>
      </c>
      <c r="E527" s="15">
        <v>1768</v>
      </c>
      <c r="F527" s="4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6">
        <f t="shared" si="32"/>
        <v>0.84190476190476193</v>
      </c>
      <c r="P527">
        <f t="shared" si="33"/>
        <v>915.5</v>
      </c>
      <c r="Q527" t="s">
        <v>2037</v>
      </c>
      <c r="R527" s="9" t="s">
        <v>2046</v>
      </c>
      <c r="S527" s="12">
        <f t="shared" si="34"/>
        <v>40505.25</v>
      </c>
      <c r="T527" s="12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 s="15">
        <v>8300</v>
      </c>
      <c r="E528" s="15">
        <v>12944</v>
      </c>
      <c r="F528" s="4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6">
        <f t="shared" si="32"/>
        <v>1.5595180722891566</v>
      </c>
      <c r="P528">
        <f t="shared" si="33"/>
        <v>6545.5</v>
      </c>
      <c r="Q528" t="s">
        <v>2039</v>
      </c>
      <c r="R528" s="9" t="s">
        <v>2040</v>
      </c>
      <c r="S528" s="12">
        <f t="shared" si="34"/>
        <v>42364.25</v>
      </c>
      <c r="T528" s="12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 s="15">
        <v>189200</v>
      </c>
      <c r="E529" s="15">
        <v>188480</v>
      </c>
      <c r="F529" s="4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6">
        <f t="shared" si="32"/>
        <v>0.99619450317124736</v>
      </c>
      <c r="P529">
        <f t="shared" si="33"/>
        <v>97280</v>
      </c>
      <c r="Q529" t="s">
        <v>2041</v>
      </c>
      <c r="R529" s="9" t="s">
        <v>2049</v>
      </c>
      <c r="S529" s="12">
        <f t="shared" si="34"/>
        <v>42405.25</v>
      </c>
      <c r="T529" s="12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 s="15">
        <v>9000</v>
      </c>
      <c r="E530" s="15">
        <v>7227</v>
      </c>
      <c r="F530" s="4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6">
        <f t="shared" si="32"/>
        <v>0.80300000000000005</v>
      </c>
      <c r="P530">
        <f t="shared" si="33"/>
        <v>3653.5</v>
      </c>
      <c r="Q530" t="s">
        <v>2035</v>
      </c>
      <c r="R530" s="9" t="s">
        <v>2045</v>
      </c>
      <c r="S530" s="12">
        <f t="shared" si="34"/>
        <v>41601.25</v>
      </c>
      <c r="T530" s="12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 s="15">
        <v>5100</v>
      </c>
      <c r="E531" s="15">
        <v>574</v>
      </c>
      <c r="F531" s="4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6">
        <f t="shared" si="32"/>
        <v>0.11254901960784314</v>
      </c>
      <c r="P531">
        <f t="shared" si="33"/>
        <v>291.5</v>
      </c>
      <c r="Q531" t="s">
        <v>2050</v>
      </c>
      <c r="R531" s="9" t="s">
        <v>2051</v>
      </c>
      <c r="S531" s="12">
        <f t="shared" si="34"/>
        <v>41769.208333333336</v>
      </c>
      <c r="T531" s="12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 s="15">
        <v>105000</v>
      </c>
      <c r="E532" s="15">
        <v>96328</v>
      </c>
      <c r="F532" s="4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6">
        <f t="shared" si="32"/>
        <v>0.91740952380952379</v>
      </c>
      <c r="P532">
        <f t="shared" si="33"/>
        <v>49056</v>
      </c>
      <c r="Q532" t="s">
        <v>2047</v>
      </c>
      <c r="R532" s="9" t="s">
        <v>2053</v>
      </c>
      <c r="S532" s="12">
        <f t="shared" si="34"/>
        <v>40421.208333333336</v>
      </c>
      <c r="T532" s="12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 s="15">
        <v>186700</v>
      </c>
      <c r="E533" s="15">
        <v>178338</v>
      </c>
      <c r="F533" s="4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6">
        <f t="shared" si="32"/>
        <v>0.95521156936261387</v>
      </c>
      <c r="P533">
        <f t="shared" si="33"/>
        <v>90989</v>
      </c>
      <c r="Q533" t="s">
        <v>2050</v>
      </c>
      <c r="R533" s="9" t="s">
        <v>2051</v>
      </c>
      <c r="S533" s="12">
        <f t="shared" si="34"/>
        <v>41589.25</v>
      </c>
      <c r="T533" s="12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 s="15">
        <v>1600</v>
      </c>
      <c r="E534" s="15">
        <v>8046</v>
      </c>
      <c r="F534" s="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6">
        <f t="shared" si="32"/>
        <v>5.0287499999999996</v>
      </c>
      <c r="P534">
        <f t="shared" si="33"/>
        <v>4086</v>
      </c>
      <c r="Q534" t="s">
        <v>2039</v>
      </c>
      <c r="R534" s="9" t="s">
        <v>2040</v>
      </c>
      <c r="S534" s="12">
        <f t="shared" si="34"/>
        <v>43125.25</v>
      </c>
      <c r="T534" s="12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 s="15">
        <v>115600</v>
      </c>
      <c r="E535" s="15">
        <v>184086</v>
      </c>
      <c r="F535" s="4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6">
        <f t="shared" si="32"/>
        <v>1.5924394463667819</v>
      </c>
      <c r="P535">
        <f t="shared" si="33"/>
        <v>93152</v>
      </c>
      <c r="Q535" t="s">
        <v>2035</v>
      </c>
      <c r="R535" s="9" t="s">
        <v>2045</v>
      </c>
      <c r="S535" s="12">
        <f t="shared" si="34"/>
        <v>41479.208333333336</v>
      </c>
      <c r="T535" s="12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 s="15">
        <v>89100</v>
      </c>
      <c r="E536" s="15">
        <v>13385</v>
      </c>
      <c r="F536" s="4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6">
        <f t="shared" si="32"/>
        <v>0.15022446689113356</v>
      </c>
      <c r="P536">
        <f t="shared" si="33"/>
        <v>6814</v>
      </c>
      <c r="Q536" t="s">
        <v>2041</v>
      </c>
      <c r="R536" s="9" t="s">
        <v>2044</v>
      </c>
      <c r="S536" s="12">
        <f t="shared" si="34"/>
        <v>43329.208333333328</v>
      </c>
      <c r="T536" s="12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 s="15">
        <v>2600</v>
      </c>
      <c r="E537" s="15">
        <v>12533</v>
      </c>
      <c r="F537" s="4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6">
        <f t="shared" si="32"/>
        <v>4.820384615384615</v>
      </c>
      <c r="P537">
        <f t="shared" si="33"/>
        <v>6367.5</v>
      </c>
      <c r="Q537" t="s">
        <v>2039</v>
      </c>
      <c r="R537" s="9" t="s">
        <v>2040</v>
      </c>
      <c r="S537" s="12">
        <f t="shared" si="34"/>
        <v>43259.208333333328</v>
      </c>
      <c r="T537" s="12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 s="15">
        <v>9800</v>
      </c>
      <c r="E538" s="15">
        <v>14697</v>
      </c>
      <c r="F538" s="4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6">
        <f t="shared" si="32"/>
        <v>1.4996938775510205</v>
      </c>
      <c r="P538">
        <f t="shared" si="33"/>
        <v>7418.5</v>
      </c>
      <c r="Q538" t="s">
        <v>2047</v>
      </c>
      <c r="R538" s="9" t="s">
        <v>2053</v>
      </c>
      <c r="S538" s="12">
        <f t="shared" si="34"/>
        <v>40414.208333333336</v>
      </c>
      <c r="T538" s="12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 s="15">
        <v>84400</v>
      </c>
      <c r="E539" s="15">
        <v>98935</v>
      </c>
      <c r="F539" s="4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6">
        <f t="shared" si="32"/>
        <v>1.1722156398104266</v>
      </c>
      <c r="P539">
        <f t="shared" si="33"/>
        <v>49993.5</v>
      </c>
      <c r="Q539" t="s">
        <v>2041</v>
      </c>
      <c r="R539" s="9" t="s">
        <v>2042</v>
      </c>
      <c r="S539" s="12">
        <f t="shared" si="34"/>
        <v>43342.208333333328</v>
      </c>
      <c r="T539" s="12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 s="15">
        <v>151300</v>
      </c>
      <c r="E540" s="15">
        <v>57034</v>
      </c>
      <c r="F540" s="4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6">
        <f t="shared" si="32"/>
        <v>0.37695968274950431</v>
      </c>
      <c r="P540">
        <f t="shared" si="33"/>
        <v>29165</v>
      </c>
      <c r="Q540" t="s">
        <v>2050</v>
      </c>
      <c r="R540" s="9" t="s">
        <v>2061</v>
      </c>
      <c r="S540" s="12">
        <f t="shared" si="34"/>
        <v>41539.208333333336</v>
      </c>
      <c r="T540" s="12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 s="15">
        <v>9800</v>
      </c>
      <c r="E541" s="15">
        <v>7120</v>
      </c>
      <c r="F541" s="4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6">
        <f t="shared" si="32"/>
        <v>0.72653061224489801</v>
      </c>
      <c r="P541">
        <f t="shared" si="33"/>
        <v>3598.5</v>
      </c>
      <c r="Q541" t="s">
        <v>2033</v>
      </c>
      <c r="R541" s="9" t="s">
        <v>2034</v>
      </c>
      <c r="S541" s="12">
        <f t="shared" si="34"/>
        <v>43647.208333333328</v>
      </c>
      <c r="T541" s="12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 s="15">
        <v>5300</v>
      </c>
      <c r="E542" s="15">
        <v>14097</v>
      </c>
      <c r="F542" s="4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6">
        <f t="shared" si="32"/>
        <v>2.6598113207547169</v>
      </c>
      <c r="P542">
        <f t="shared" si="33"/>
        <v>7172</v>
      </c>
      <c r="Q542" t="s">
        <v>2054</v>
      </c>
      <c r="R542" s="9" t="s">
        <v>2055</v>
      </c>
      <c r="S542" s="12">
        <f t="shared" si="34"/>
        <v>43225.208333333328</v>
      </c>
      <c r="T542" s="12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 s="15">
        <v>178000</v>
      </c>
      <c r="E543" s="15">
        <v>43086</v>
      </c>
      <c r="F543" s="4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6">
        <f t="shared" si="32"/>
        <v>0.24205617977528091</v>
      </c>
      <c r="P543">
        <f t="shared" si="33"/>
        <v>21740.5</v>
      </c>
      <c r="Q543" t="s">
        <v>2050</v>
      </c>
      <c r="R543" s="9" t="s">
        <v>2061</v>
      </c>
      <c r="S543" s="12">
        <f t="shared" si="34"/>
        <v>42165.208333333328</v>
      </c>
      <c r="T543" s="12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 s="15">
        <v>77000</v>
      </c>
      <c r="E544" s="15">
        <v>1930</v>
      </c>
      <c r="F544" s="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6">
        <f t="shared" si="32"/>
        <v>2.5064935064935064E-2</v>
      </c>
      <c r="P544">
        <f t="shared" si="33"/>
        <v>989.5</v>
      </c>
      <c r="Q544" t="s">
        <v>2035</v>
      </c>
      <c r="R544" s="9" t="s">
        <v>2045</v>
      </c>
      <c r="S544" s="12">
        <f t="shared" si="34"/>
        <v>42391.25</v>
      </c>
      <c r="T544" s="12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 s="15">
        <v>84900</v>
      </c>
      <c r="E545" s="15">
        <v>13864</v>
      </c>
      <c r="F545" s="4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6">
        <f t="shared" si="32"/>
        <v>0.1632979976442874</v>
      </c>
      <c r="P545">
        <f t="shared" si="33"/>
        <v>7022</v>
      </c>
      <c r="Q545" t="s">
        <v>2050</v>
      </c>
      <c r="R545" s="9" t="s">
        <v>2051</v>
      </c>
      <c r="S545" s="12">
        <f t="shared" si="34"/>
        <v>41528.208333333336</v>
      </c>
      <c r="T545" s="12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 s="15">
        <v>2800</v>
      </c>
      <c r="E546" s="15">
        <v>7742</v>
      </c>
      <c r="F546" s="4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6">
        <f t="shared" si="32"/>
        <v>2.7650000000000001</v>
      </c>
      <c r="P546">
        <f t="shared" si="33"/>
        <v>3913</v>
      </c>
      <c r="Q546" t="s">
        <v>2035</v>
      </c>
      <c r="R546" s="9" t="s">
        <v>2036</v>
      </c>
      <c r="S546" s="12">
        <f t="shared" si="34"/>
        <v>42377.25</v>
      </c>
      <c r="T546" s="12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 s="15">
        <v>184800</v>
      </c>
      <c r="E547" s="15">
        <v>164109</v>
      </c>
      <c r="F547" s="4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6">
        <f t="shared" si="32"/>
        <v>0.88803571428571426</v>
      </c>
      <c r="P547">
        <f t="shared" si="33"/>
        <v>83399.5</v>
      </c>
      <c r="Q547" t="s">
        <v>2039</v>
      </c>
      <c r="R547" s="9" t="s">
        <v>2040</v>
      </c>
      <c r="S547" s="12">
        <f t="shared" si="34"/>
        <v>43824.25</v>
      </c>
      <c r="T547" s="12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 s="15">
        <v>4200</v>
      </c>
      <c r="E548" s="15">
        <v>6870</v>
      </c>
      <c r="F548" s="4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6">
        <f t="shared" si="32"/>
        <v>1.6357142857142857</v>
      </c>
      <c r="P548">
        <f t="shared" si="33"/>
        <v>3479</v>
      </c>
      <c r="Q548" t="s">
        <v>2039</v>
      </c>
      <c r="R548" s="9" t="s">
        <v>2040</v>
      </c>
      <c r="S548" s="12">
        <f t="shared" si="34"/>
        <v>43360.208333333328</v>
      </c>
      <c r="T548" s="12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 s="15">
        <v>1300</v>
      </c>
      <c r="E549" s="15">
        <v>12597</v>
      </c>
      <c r="F549" s="4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6">
        <f t="shared" si="32"/>
        <v>9.69</v>
      </c>
      <c r="P549">
        <f t="shared" si="33"/>
        <v>6376.5</v>
      </c>
      <c r="Q549" t="s">
        <v>2041</v>
      </c>
      <c r="R549" s="9" t="s">
        <v>2044</v>
      </c>
      <c r="S549" s="12">
        <f t="shared" si="34"/>
        <v>42029.25</v>
      </c>
      <c r="T549" s="12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 s="15">
        <v>66100</v>
      </c>
      <c r="E550" s="15">
        <v>179074</v>
      </c>
      <c r="F550" s="4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6">
        <f t="shared" si="32"/>
        <v>2.7091376701966716</v>
      </c>
      <c r="P550">
        <f t="shared" si="33"/>
        <v>91029.5</v>
      </c>
      <c r="Q550" t="s">
        <v>2039</v>
      </c>
      <c r="R550" s="9" t="s">
        <v>2040</v>
      </c>
      <c r="S550" s="12">
        <f t="shared" si="34"/>
        <v>42461.208333333328</v>
      </c>
      <c r="T550" s="12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 s="15">
        <v>29500</v>
      </c>
      <c r="E551" s="15">
        <v>83843</v>
      </c>
      <c r="F551" s="4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6">
        <f t="shared" si="32"/>
        <v>2.8421355932203389</v>
      </c>
      <c r="P551">
        <f t="shared" si="33"/>
        <v>42302.5</v>
      </c>
      <c r="Q551" t="s">
        <v>2037</v>
      </c>
      <c r="R551" s="9" t="s">
        <v>2046</v>
      </c>
      <c r="S551" s="12">
        <f t="shared" si="34"/>
        <v>41422.208333333336</v>
      </c>
      <c r="T551" s="12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 s="15">
        <v>100</v>
      </c>
      <c r="E552" s="15">
        <v>4</v>
      </c>
      <c r="F552" s="4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6">
        <f t="shared" si="32"/>
        <v>0.04</v>
      </c>
      <c r="P552">
        <f t="shared" si="33"/>
        <v>2.5</v>
      </c>
      <c r="Q552" t="s">
        <v>2035</v>
      </c>
      <c r="R552" s="9" t="s">
        <v>2045</v>
      </c>
      <c r="S552" s="12">
        <f t="shared" si="34"/>
        <v>40968.25</v>
      </c>
      <c r="T552" s="12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 s="15">
        <v>180100</v>
      </c>
      <c r="E553" s="15">
        <v>105598</v>
      </c>
      <c r="F553" s="4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6">
        <f t="shared" si="32"/>
        <v>0.58632981676846196</v>
      </c>
      <c r="P553">
        <f t="shared" si="33"/>
        <v>54188.5</v>
      </c>
      <c r="Q553" t="s">
        <v>2037</v>
      </c>
      <c r="R553" s="9" t="s">
        <v>2038</v>
      </c>
      <c r="S553" s="12">
        <f t="shared" si="34"/>
        <v>41993.25</v>
      </c>
      <c r="T553" s="12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 s="15">
        <v>9000</v>
      </c>
      <c r="E554" s="15">
        <v>8866</v>
      </c>
      <c r="F554" s="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6">
        <f t="shared" si="32"/>
        <v>0.98511111111111116</v>
      </c>
      <c r="P554">
        <f t="shared" si="33"/>
        <v>4479</v>
      </c>
      <c r="Q554" t="s">
        <v>2039</v>
      </c>
      <c r="R554" s="9" t="s">
        <v>2040</v>
      </c>
      <c r="S554" s="12">
        <f t="shared" si="34"/>
        <v>42700.25</v>
      </c>
      <c r="T554" s="12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 s="15">
        <v>170600</v>
      </c>
      <c r="E555" s="15">
        <v>75022</v>
      </c>
      <c r="F555" s="4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6">
        <f t="shared" si="32"/>
        <v>0.43975381008206332</v>
      </c>
      <c r="P555">
        <f t="shared" si="33"/>
        <v>38025</v>
      </c>
      <c r="Q555" t="s">
        <v>2035</v>
      </c>
      <c r="R555" s="9" t="s">
        <v>2036</v>
      </c>
      <c r="S555" s="12">
        <f t="shared" si="34"/>
        <v>40545.25</v>
      </c>
      <c r="T555" s="12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 s="15">
        <v>9500</v>
      </c>
      <c r="E556" s="15">
        <v>14408</v>
      </c>
      <c r="F556" s="4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6">
        <f t="shared" si="32"/>
        <v>1.5166315789473683</v>
      </c>
      <c r="P556">
        <f t="shared" si="33"/>
        <v>7481</v>
      </c>
      <c r="Q556" t="s">
        <v>2035</v>
      </c>
      <c r="R556" s="9" t="s">
        <v>2045</v>
      </c>
      <c r="S556" s="12">
        <f t="shared" si="34"/>
        <v>42723.25</v>
      </c>
      <c r="T556" s="12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 s="15">
        <v>6300</v>
      </c>
      <c r="E557" s="15">
        <v>14089</v>
      </c>
      <c r="F557" s="4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6">
        <f t="shared" si="32"/>
        <v>2.2363492063492063</v>
      </c>
      <c r="P557">
        <f t="shared" si="33"/>
        <v>7112</v>
      </c>
      <c r="Q557" t="s">
        <v>2035</v>
      </c>
      <c r="R557" s="9" t="s">
        <v>2036</v>
      </c>
      <c r="S557" s="12">
        <f t="shared" si="34"/>
        <v>41731.208333333336</v>
      </c>
      <c r="T557" s="12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 s="15">
        <v>5200</v>
      </c>
      <c r="E558" s="15">
        <v>12467</v>
      </c>
      <c r="F558" s="4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6">
        <f t="shared" si="32"/>
        <v>2.3975</v>
      </c>
      <c r="P558">
        <f t="shared" si="33"/>
        <v>6294.5</v>
      </c>
      <c r="Q558" t="s">
        <v>2047</v>
      </c>
      <c r="R558" s="9" t="s">
        <v>2059</v>
      </c>
      <c r="S558" s="12">
        <f t="shared" si="34"/>
        <v>40792.208333333336</v>
      </c>
      <c r="T558" s="12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 s="15">
        <v>6000</v>
      </c>
      <c r="E559" s="15">
        <v>11960</v>
      </c>
      <c r="F559" s="4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6">
        <f t="shared" si="32"/>
        <v>1.9933333333333334</v>
      </c>
      <c r="P559">
        <f t="shared" si="33"/>
        <v>6090.5</v>
      </c>
      <c r="Q559" t="s">
        <v>2041</v>
      </c>
      <c r="R559" s="9" t="s">
        <v>2063</v>
      </c>
      <c r="S559" s="12">
        <f t="shared" si="34"/>
        <v>42279.208333333328</v>
      </c>
      <c r="T559" s="12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 s="15">
        <v>5800</v>
      </c>
      <c r="E560" s="15">
        <v>7966</v>
      </c>
      <c r="F560" s="4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6">
        <f t="shared" si="32"/>
        <v>1.373448275862069</v>
      </c>
      <c r="P560">
        <f t="shared" si="33"/>
        <v>4046</v>
      </c>
      <c r="Q560" t="s">
        <v>2039</v>
      </c>
      <c r="R560" s="9" t="s">
        <v>2040</v>
      </c>
      <c r="S560" s="12">
        <f t="shared" si="34"/>
        <v>42424.25</v>
      </c>
      <c r="T560" s="12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 s="15">
        <v>105300</v>
      </c>
      <c r="E561" s="15">
        <v>106321</v>
      </c>
      <c r="F561" s="4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6">
        <f t="shared" si="32"/>
        <v>1.009696106362773</v>
      </c>
      <c r="P561">
        <f t="shared" si="33"/>
        <v>53671.5</v>
      </c>
      <c r="Q561" t="s">
        <v>2039</v>
      </c>
      <c r="R561" s="9" t="s">
        <v>2040</v>
      </c>
      <c r="S561" s="12">
        <f t="shared" si="34"/>
        <v>42584.208333333328</v>
      </c>
      <c r="T561" s="12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 s="15">
        <v>20000</v>
      </c>
      <c r="E562" s="15">
        <v>158832</v>
      </c>
      <c r="F562" s="4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6">
        <f t="shared" si="32"/>
        <v>7.9416000000000002</v>
      </c>
      <c r="P562">
        <f t="shared" si="33"/>
        <v>81004.5</v>
      </c>
      <c r="Q562" t="s">
        <v>2041</v>
      </c>
      <c r="R562" s="9" t="s">
        <v>2049</v>
      </c>
      <c r="S562" s="12">
        <f t="shared" si="34"/>
        <v>40865.25</v>
      </c>
      <c r="T562" s="12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 s="15">
        <v>3000</v>
      </c>
      <c r="E563" s="15">
        <v>11091</v>
      </c>
      <c r="F563" s="4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6">
        <f t="shared" si="32"/>
        <v>3.6970000000000001</v>
      </c>
      <c r="P563">
        <f t="shared" si="33"/>
        <v>5644.5</v>
      </c>
      <c r="Q563" t="s">
        <v>2039</v>
      </c>
      <c r="R563" s="9" t="s">
        <v>2040</v>
      </c>
      <c r="S563" s="12">
        <f t="shared" si="34"/>
        <v>40833.208333333336</v>
      </c>
      <c r="T563" s="12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 s="15">
        <v>9900</v>
      </c>
      <c r="E564" s="15">
        <v>1269</v>
      </c>
      <c r="F564" s="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6">
        <f t="shared" si="32"/>
        <v>0.12818181818181817</v>
      </c>
      <c r="P564">
        <f t="shared" si="33"/>
        <v>647.5</v>
      </c>
      <c r="Q564" t="s">
        <v>2035</v>
      </c>
      <c r="R564" s="9" t="s">
        <v>2036</v>
      </c>
      <c r="S564" s="12">
        <f t="shared" si="34"/>
        <v>43536.208333333328</v>
      </c>
      <c r="T564" s="12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 s="15">
        <v>3700</v>
      </c>
      <c r="E565" s="15">
        <v>5107</v>
      </c>
      <c r="F565" s="4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6">
        <f t="shared" si="32"/>
        <v>1.3802702702702703</v>
      </c>
      <c r="P565">
        <f t="shared" si="33"/>
        <v>2596</v>
      </c>
      <c r="Q565" t="s">
        <v>2041</v>
      </c>
      <c r="R565" s="9" t="s">
        <v>2042</v>
      </c>
      <c r="S565" s="12">
        <f t="shared" si="34"/>
        <v>43417.25</v>
      </c>
      <c r="T565" s="12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 s="15">
        <v>168700</v>
      </c>
      <c r="E566" s="15">
        <v>141393</v>
      </c>
      <c r="F566" s="4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6">
        <f t="shared" si="32"/>
        <v>0.83813278008298753</v>
      </c>
      <c r="P566">
        <f t="shared" si="33"/>
        <v>71591.5</v>
      </c>
      <c r="Q566" t="s">
        <v>2039</v>
      </c>
      <c r="R566" s="9" t="s">
        <v>2040</v>
      </c>
      <c r="S566" s="12">
        <f t="shared" si="34"/>
        <v>42078.208333333328</v>
      </c>
      <c r="T566" s="12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 s="15">
        <v>94900</v>
      </c>
      <c r="E567" s="15">
        <v>194166</v>
      </c>
      <c r="F567" s="4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6">
        <f t="shared" si="32"/>
        <v>2.0460063224446787</v>
      </c>
      <c r="P567">
        <f t="shared" si="33"/>
        <v>98881</v>
      </c>
      <c r="Q567" t="s">
        <v>2039</v>
      </c>
      <c r="R567" s="9" t="s">
        <v>2040</v>
      </c>
      <c r="S567" s="12">
        <f t="shared" si="34"/>
        <v>40862.25</v>
      </c>
      <c r="T567" s="12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 s="15">
        <v>9300</v>
      </c>
      <c r="E568" s="15">
        <v>4124</v>
      </c>
      <c r="F568" s="4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6">
        <f t="shared" si="32"/>
        <v>0.44344086021505374</v>
      </c>
      <c r="P568">
        <f t="shared" si="33"/>
        <v>2080.5</v>
      </c>
      <c r="Q568" t="s">
        <v>2035</v>
      </c>
      <c r="R568" s="9" t="s">
        <v>2043</v>
      </c>
      <c r="S568" s="12">
        <f t="shared" si="34"/>
        <v>42424.25</v>
      </c>
      <c r="T568" s="12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 s="15">
        <v>6800</v>
      </c>
      <c r="E569" s="15">
        <v>14865</v>
      </c>
      <c r="F569" s="4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6">
        <f t="shared" si="32"/>
        <v>2.1860294117647059</v>
      </c>
      <c r="P569">
        <f t="shared" si="33"/>
        <v>7554.5</v>
      </c>
      <c r="Q569" t="s">
        <v>2035</v>
      </c>
      <c r="R569" s="9" t="s">
        <v>2036</v>
      </c>
      <c r="S569" s="12">
        <f t="shared" si="34"/>
        <v>41830.208333333336</v>
      </c>
      <c r="T569" s="12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 s="15">
        <v>72400</v>
      </c>
      <c r="E570" s="15">
        <v>134688</v>
      </c>
      <c r="F570" s="4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6">
        <f t="shared" si="32"/>
        <v>1.8603314917127072</v>
      </c>
      <c r="P570">
        <f t="shared" si="33"/>
        <v>69934</v>
      </c>
      <c r="Q570" t="s">
        <v>2039</v>
      </c>
      <c r="R570" s="9" t="s">
        <v>2040</v>
      </c>
      <c r="S570" s="12">
        <f t="shared" si="34"/>
        <v>40374.208333333336</v>
      </c>
      <c r="T570" s="12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 s="15">
        <v>20100</v>
      </c>
      <c r="E571" s="15">
        <v>47705</v>
      </c>
      <c r="F571" s="4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6">
        <f t="shared" si="32"/>
        <v>2.3733830845771142</v>
      </c>
      <c r="P571">
        <f t="shared" si="33"/>
        <v>24147</v>
      </c>
      <c r="Q571" t="s">
        <v>2041</v>
      </c>
      <c r="R571" s="9" t="s">
        <v>2049</v>
      </c>
      <c r="S571" s="12">
        <f t="shared" si="34"/>
        <v>40554.25</v>
      </c>
      <c r="T571" s="12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 s="15">
        <v>31200</v>
      </c>
      <c r="E572" s="15">
        <v>95364</v>
      </c>
      <c r="F572" s="4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6">
        <f t="shared" si="32"/>
        <v>3.0565384615384614</v>
      </c>
      <c r="P572">
        <f t="shared" si="33"/>
        <v>49044.5</v>
      </c>
      <c r="Q572" t="s">
        <v>2035</v>
      </c>
      <c r="R572" s="9" t="s">
        <v>2036</v>
      </c>
      <c r="S572" s="12">
        <f t="shared" si="34"/>
        <v>41993.25</v>
      </c>
      <c r="T572" s="12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 s="15">
        <v>3500</v>
      </c>
      <c r="E573" s="15">
        <v>3295</v>
      </c>
      <c r="F573" s="4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6">
        <f t="shared" si="32"/>
        <v>0.94142857142857139</v>
      </c>
      <c r="P573">
        <f t="shared" si="33"/>
        <v>1665</v>
      </c>
      <c r="Q573" t="s">
        <v>2041</v>
      </c>
      <c r="R573" s="9" t="s">
        <v>2052</v>
      </c>
      <c r="S573" s="12">
        <f t="shared" si="34"/>
        <v>42174.208333333328</v>
      </c>
      <c r="T573" s="12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 s="15">
        <v>9000</v>
      </c>
      <c r="E574" s="15">
        <v>4896</v>
      </c>
      <c r="F574" s="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6">
        <f t="shared" si="32"/>
        <v>0.54400000000000004</v>
      </c>
      <c r="P574">
        <f t="shared" si="33"/>
        <v>2495</v>
      </c>
      <c r="Q574" t="s">
        <v>2035</v>
      </c>
      <c r="R574" s="9" t="s">
        <v>2036</v>
      </c>
      <c r="S574" s="12">
        <f t="shared" si="34"/>
        <v>42275.208333333328</v>
      </c>
      <c r="T574" s="12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 s="15">
        <v>6700</v>
      </c>
      <c r="E575" s="15">
        <v>7496</v>
      </c>
      <c r="F575" s="4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6">
        <f t="shared" si="32"/>
        <v>1.1188059701492536</v>
      </c>
      <c r="P575">
        <f t="shared" si="33"/>
        <v>3898</v>
      </c>
      <c r="Q575" t="s">
        <v>2064</v>
      </c>
      <c r="R575" s="9" t="s">
        <v>2065</v>
      </c>
      <c r="S575" s="12">
        <f t="shared" si="34"/>
        <v>41761.208333333336</v>
      </c>
      <c r="T575" s="12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 s="15">
        <v>2700</v>
      </c>
      <c r="E576" s="15">
        <v>9967</v>
      </c>
      <c r="F576" s="4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6">
        <f t="shared" si="32"/>
        <v>3.6914814814814814</v>
      </c>
      <c r="P576">
        <f t="shared" si="33"/>
        <v>5055.5</v>
      </c>
      <c r="Q576" t="s">
        <v>2033</v>
      </c>
      <c r="R576" s="9" t="s">
        <v>2034</v>
      </c>
      <c r="S576" s="12">
        <f t="shared" si="34"/>
        <v>43806.25</v>
      </c>
      <c r="T576" s="12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 s="15">
        <v>83300</v>
      </c>
      <c r="E577" s="15">
        <v>52421</v>
      </c>
      <c r="F577" s="4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6">
        <f t="shared" si="32"/>
        <v>0.62930372148859548</v>
      </c>
      <c r="P577">
        <f t="shared" si="33"/>
        <v>26489.5</v>
      </c>
      <c r="Q577" t="s">
        <v>2039</v>
      </c>
      <c r="R577" s="9" t="s">
        <v>2040</v>
      </c>
      <c r="S577" s="12">
        <f t="shared" si="34"/>
        <v>41779.208333333336</v>
      </c>
      <c r="T577" s="12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 s="15">
        <v>9700</v>
      </c>
      <c r="E578" s="15">
        <v>6298</v>
      </c>
      <c r="F578" s="4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6">
        <f t="shared" si="32"/>
        <v>0.6492783505154639</v>
      </c>
      <c r="P578">
        <f t="shared" si="33"/>
        <v>3181</v>
      </c>
      <c r="Q578" t="s">
        <v>2039</v>
      </c>
      <c r="R578" s="9" t="s">
        <v>2040</v>
      </c>
      <c r="S578" s="12">
        <f t="shared" si="34"/>
        <v>43040.208333333328</v>
      </c>
      <c r="T578" s="12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 s="15">
        <v>8200</v>
      </c>
      <c r="E579" s="15">
        <v>1546</v>
      </c>
      <c r="F579" s="4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6">
        <f t="shared" ref="O579:O642" si="36">E579/D579</f>
        <v>0.18853658536585366</v>
      </c>
      <c r="P579">
        <f t="shared" ref="P579:P642" si="37">AVERAGE(E579,G579)</f>
        <v>791.5</v>
      </c>
      <c r="Q579" t="s">
        <v>2035</v>
      </c>
      <c r="R579" s="9" t="s">
        <v>2058</v>
      </c>
      <c r="S579" s="12">
        <f t="shared" ref="S579:S642" si="38">(((J579/60)/60)/24)+DATE(1970,1,1)</f>
        <v>40613.25</v>
      </c>
      <c r="T579" s="12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 s="15">
        <v>96500</v>
      </c>
      <c r="E580" s="15">
        <v>16168</v>
      </c>
      <c r="F580" s="4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6">
        <f t="shared" si="36"/>
        <v>0.1675440414507772</v>
      </c>
      <c r="P580">
        <f t="shared" si="37"/>
        <v>8206.5</v>
      </c>
      <c r="Q580" t="s">
        <v>2041</v>
      </c>
      <c r="R580" s="9" t="s">
        <v>2063</v>
      </c>
      <c r="S580" s="12">
        <f t="shared" si="38"/>
        <v>40878.25</v>
      </c>
      <c r="T580" s="12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 s="15">
        <v>6200</v>
      </c>
      <c r="E581" s="15">
        <v>6269</v>
      </c>
      <c r="F581" s="4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6">
        <f t="shared" si="36"/>
        <v>1.0111290322580646</v>
      </c>
      <c r="P581">
        <f t="shared" si="37"/>
        <v>3178</v>
      </c>
      <c r="Q581" t="s">
        <v>2035</v>
      </c>
      <c r="R581" s="9" t="s">
        <v>2058</v>
      </c>
      <c r="S581" s="12">
        <f t="shared" si="38"/>
        <v>40762.208333333336</v>
      </c>
      <c r="T581" s="12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 s="15">
        <v>43800</v>
      </c>
      <c r="E582" s="15">
        <v>149578</v>
      </c>
      <c r="F582" s="4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6">
        <f t="shared" si="36"/>
        <v>3.4150228310502282</v>
      </c>
      <c r="P582">
        <f t="shared" si="37"/>
        <v>76347</v>
      </c>
      <c r="Q582" t="s">
        <v>2039</v>
      </c>
      <c r="R582" s="9" t="s">
        <v>2040</v>
      </c>
      <c r="S582" s="12">
        <f t="shared" si="38"/>
        <v>41696.25</v>
      </c>
      <c r="T582" s="12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 s="15">
        <v>6000</v>
      </c>
      <c r="E583" s="15">
        <v>3841</v>
      </c>
      <c r="F583" s="4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6">
        <f t="shared" si="36"/>
        <v>0.64016666666666666</v>
      </c>
      <c r="P583">
        <f t="shared" si="37"/>
        <v>1956</v>
      </c>
      <c r="Q583" t="s">
        <v>2037</v>
      </c>
      <c r="R583" s="9" t="s">
        <v>2038</v>
      </c>
      <c r="S583" s="12">
        <f t="shared" si="38"/>
        <v>40662.208333333336</v>
      </c>
      <c r="T583" s="12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 s="15">
        <v>8700</v>
      </c>
      <c r="E584" s="15">
        <v>4531</v>
      </c>
      <c r="F584" s="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6">
        <f t="shared" si="36"/>
        <v>0.5208045977011494</v>
      </c>
      <c r="P584">
        <f t="shared" si="37"/>
        <v>2286.5</v>
      </c>
      <c r="Q584" t="s">
        <v>2050</v>
      </c>
      <c r="R584" s="9" t="s">
        <v>2051</v>
      </c>
      <c r="S584" s="12">
        <f t="shared" si="38"/>
        <v>42165.208333333328</v>
      </c>
      <c r="T584" s="12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 s="15">
        <v>18900</v>
      </c>
      <c r="E585" s="15">
        <v>60934</v>
      </c>
      <c r="F585" s="4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6">
        <f t="shared" si="36"/>
        <v>3.2240211640211642</v>
      </c>
      <c r="P585">
        <f t="shared" si="37"/>
        <v>30921.5</v>
      </c>
      <c r="Q585" t="s">
        <v>2041</v>
      </c>
      <c r="R585" s="9" t="s">
        <v>2042</v>
      </c>
      <c r="S585" s="12">
        <f t="shared" si="38"/>
        <v>40959.25</v>
      </c>
      <c r="T585" s="12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 s="15">
        <v>86400</v>
      </c>
      <c r="E586" s="15">
        <v>103255</v>
      </c>
      <c r="F586" s="4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6">
        <f t="shared" si="36"/>
        <v>1.1950810185185186</v>
      </c>
      <c r="P586">
        <f t="shared" si="37"/>
        <v>52434</v>
      </c>
      <c r="Q586" t="s">
        <v>2037</v>
      </c>
      <c r="R586" s="9" t="s">
        <v>2038</v>
      </c>
      <c r="S586" s="12">
        <f t="shared" si="38"/>
        <v>41024.208333333336</v>
      </c>
      <c r="T586" s="12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 s="15">
        <v>8900</v>
      </c>
      <c r="E587" s="15">
        <v>13065</v>
      </c>
      <c r="F587" s="4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6">
        <f t="shared" si="36"/>
        <v>1.4679775280898877</v>
      </c>
      <c r="P587">
        <f t="shared" si="37"/>
        <v>6600.5</v>
      </c>
      <c r="Q587" t="s">
        <v>2047</v>
      </c>
      <c r="R587" s="9" t="s">
        <v>2059</v>
      </c>
      <c r="S587" s="12">
        <f t="shared" si="38"/>
        <v>40255.208333333336</v>
      </c>
      <c r="T587" s="12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 s="15">
        <v>700</v>
      </c>
      <c r="E588" s="15">
        <v>6654</v>
      </c>
      <c r="F588" s="4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6">
        <f t="shared" si="36"/>
        <v>9.5057142857142853</v>
      </c>
      <c r="P588">
        <f t="shared" si="37"/>
        <v>3392</v>
      </c>
      <c r="Q588" t="s">
        <v>2035</v>
      </c>
      <c r="R588" s="9" t="s">
        <v>2036</v>
      </c>
      <c r="S588" s="12">
        <f t="shared" si="38"/>
        <v>40499.25</v>
      </c>
      <c r="T588" s="12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 s="15">
        <v>9400</v>
      </c>
      <c r="E589" s="15">
        <v>6852</v>
      </c>
      <c r="F589" s="4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6">
        <f t="shared" si="36"/>
        <v>0.72893617021276591</v>
      </c>
      <c r="P589">
        <f t="shared" si="37"/>
        <v>3504</v>
      </c>
      <c r="Q589" t="s">
        <v>2033</v>
      </c>
      <c r="R589" s="9" t="s">
        <v>2034</v>
      </c>
      <c r="S589" s="12">
        <f t="shared" si="38"/>
        <v>43484.25</v>
      </c>
      <c r="T589" s="12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 s="15">
        <v>157600</v>
      </c>
      <c r="E590" s="15">
        <v>124517</v>
      </c>
      <c r="F590" s="4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6">
        <f t="shared" si="36"/>
        <v>0.7900824873096447</v>
      </c>
      <c r="P590">
        <f t="shared" si="37"/>
        <v>62942.5</v>
      </c>
      <c r="Q590" t="s">
        <v>2039</v>
      </c>
      <c r="R590" s="9" t="s">
        <v>2040</v>
      </c>
      <c r="S590" s="12">
        <f t="shared" si="38"/>
        <v>40262.208333333336</v>
      </c>
      <c r="T590" s="12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 s="15">
        <v>7900</v>
      </c>
      <c r="E591" s="15">
        <v>5113</v>
      </c>
      <c r="F591" s="4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6">
        <f t="shared" si="36"/>
        <v>0.64721518987341775</v>
      </c>
      <c r="P591">
        <f t="shared" si="37"/>
        <v>2607.5</v>
      </c>
      <c r="Q591" t="s">
        <v>2041</v>
      </c>
      <c r="R591" s="9" t="s">
        <v>2042</v>
      </c>
      <c r="S591" s="12">
        <f t="shared" si="38"/>
        <v>42190.208333333328</v>
      </c>
      <c r="T591" s="12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 s="15">
        <v>7100</v>
      </c>
      <c r="E592" s="15">
        <v>5824</v>
      </c>
      <c r="F592" s="4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6">
        <f t="shared" si="36"/>
        <v>0.82028169014084507</v>
      </c>
      <c r="P592">
        <f t="shared" si="37"/>
        <v>2955</v>
      </c>
      <c r="Q592" t="s">
        <v>2047</v>
      </c>
      <c r="R592" s="9" t="s">
        <v>2056</v>
      </c>
      <c r="S592" s="12">
        <f t="shared" si="38"/>
        <v>41994.25</v>
      </c>
      <c r="T592" s="12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 s="15">
        <v>600</v>
      </c>
      <c r="E593" s="15">
        <v>6226</v>
      </c>
      <c r="F593" s="4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6">
        <f t="shared" si="36"/>
        <v>10.376666666666667</v>
      </c>
      <c r="P593">
        <f t="shared" si="37"/>
        <v>3164</v>
      </c>
      <c r="Q593" t="s">
        <v>2050</v>
      </c>
      <c r="R593" s="9" t="s">
        <v>2051</v>
      </c>
      <c r="S593" s="12">
        <f t="shared" si="38"/>
        <v>40373.208333333336</v>
      </c>
      <c r="T593" s="12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 s="15">
        <v>156800</v>
      </c>
      <c r="E594" s="15">
        <v>20243</v>
      </c>
      <c r="F594" s="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6">
        <f t="shared" si="36"/>
        <v>0.12910076530612244</v>
      </c>
      <c r="P594">
        <f t="shared" si="37"/>
        <v>10248</v>
      </c>
      <c r="Q594" t="s">
        <v>2039</v>
      </c>
      <c r="R594" s="9" t="s">
        <v>2040</v>
      </c>
      <c r="S594" s="12">
        <f t="shared" si="38"/>
        <v>41789.208333333336</v>
      </c>
      <c r="T594" s="12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 s="15">
        <v>121600</v>
      </c>
      <c r="E595" s="15">
        <v>188288</v>
      </c>
      <c r="F595" s="4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6">
        <f t="shared" si="36"/>
        <v>1.5484210526315789</v>
      </c>
      <c r="P595">
        <f t="shared" si="37"/>
        <v>96147</v>
      </c>
      <c r="Q595" t="s">
        <v>2041</v>
      </c>
      <c r="R595" s="9" t="s">
        <v>2049</v>
      </c>
      <c r="S595" s="12">
        <f t="shared" si="38"/>
        <v>41724.208333333336</v>
      </c>
      <c r="T595" s="12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 s="15">
        <v>157300</v>
      </c>
      <c r="E596" s="15">
        <v>11167</v>
      </c>
      <c r="F596" s="4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6">
        <f t="shared" si="36"/>
        <v>7.0991735537190084E-2</v>
      </c>
      <c r="P596">
        <f t="shared" si="37"/>
        <v>5662</v>
      </c>
      <c r="Q596" t="s">
        <v>2039</v>
      </c>
      <c r="R596" s="9" t="s">
        <v>2040</v>
      </c>
      <c r="S596" s="12">
        <f t="shared" si="38"/>
        <v>42548.208333333328</v>
      </c>
      <c r="T596" s="12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 s="15">
        <v>70300</v>
      </c>
      <c r="E597" s="15">
        <v>146595</v>
      </c>
      <c r="F597" s="4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6">
        <f t="shared" si="36"/>
        <v>2.0852773826458035</v>
      </c>
      <c r="P597">
        <f t="shared" si="37"/>
        <v>74112</v>
      </c>
      <c r="Q597" t="s">
        <v>2039</v>
      </c>
      <c r="R597" s="9" t="s">
        <v>2040</v>
      </c>
      <c r="S597" s="12">
        <f t="shared" si="38"/>
        <v>40253.208333333336</v>
      </c>
      <c r="T597" s="12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 s="15">
        <v>7900</v>
      </c>
      <c r="E598" s="15">
        <v>7875</v>
      </c>
      <c r="F598" s="4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6">
        <f t="shared" si="36"/>
        <v>0.99683544303797467</v>
      </c>
      <c r="P598">
        <f t="shared" si="37"/>
        <v>4029</v>
      </c>
      <c r="Q598" t="s">
        <v>2041</v>
      </c>
      <c r="R598" s="9" t="s">
        <v>2044</v>
      </c>
      <c r="S598" s="12">
        <f t="shared" si="38"/>
        <v>42434.25</v>
      </c>
      <c r="T598" s="12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 s="15">
        <v>73800</v>
      </c>
      <c r="E599" s="15">
        <v>148779</v>
      </c>
      <c r="F599" s="4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6">
        <f t="shared" si="36"/>
        <v>2.0159756097560977</v>
      </c>
      <c r="P599">
        <f t="shared" si="37"/>
        <v>75483.5</v>
      </c>
      <c r="Q599" t="s">
        <v>2039</v>
      </c>
      <c r="R599" s="9" t="s">
        <v>2040</v>
      </c>
      <c r="S599" s="12">
        <f t="shared" si="38"/>
        <v>43786.25</v>
      </c>
      <c r="T599" s="12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 s="15">
        <v>108500</v>
      </c>
      <c r="E600" s="15">
        <v>175868</v>
      </c>
      <c r="F600" s="4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6">
        <f t="shared" si="36"/>
        <v>1.6209032258064515</v>
      </c>
      <c r="P600">
        <f t="shared" si="37"/>
        <v>89138.5</v>
      </c>
      <c r="Q600" t="s">
        <v>2035</v>
      </c>
      <c r="R600" s="9" t="s">
        <v>2036</v>
      </c>
      <c r="S600" s="12">
        <f t="shared" si="38"/>
        <v>40344.208333333336</v>
      </c>
      <c r="T600" s="12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 s="15">
        <v>140300</v>
      </c>
      <c r="E601" s="15">
        <v>5112</v>
      </c>
      <c r="F601" s="4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6">
        <f t="shared" si="36"/>
        <v>3.6436208125445471E-2</v>
      </c>
      <c r="P601">
        <f t="shared" si="37"/>
        <v>2597</v>
      </c>
      <c r="Q601" t="s">
        <v>2041</v>
      </c>
      <c r="R601" s="9" t="s">
        <v>2042</v>
      </c>
      <c r="S601" s="12">
        <f t="shared" si="38"/>
        <v>42047.25</v>
      </c>
      <c r="T601" s="12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 s="15">
        <v>100</v>
      </c>
      <c r="E602" s="15">
        <v>5</v>
      </c>
      <c r="F602" s="4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6">
        <f t="shared" si="36"/>
        <v>0.05</v>
      </c>
      <c r="P602">
        <f t="shared" si="37"/>
        <v>3</v>
      </c>
      <c r="Q602" t="s">
        <v>2033</v>
      </c>
      <c r="R602" s="9" t="s">
        <v>2034</v>
      </c>
      <c r="S602" s="12">
        <f t="shared" si="38"/>
        <v>41485.208333333336</v>
      </c>
      <c r="T602" s="12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 s="15">
        <v>6300</v>
      </c>
      <c r="E603" s="15">
        <v>13018</v>
      </c>
      <c r="F603" s="4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6">
        <f t="shared" si="36"/>
        <v>2.0663492063492064</v>
      </c>
      <c r="P603">
        <f t="shared" si="37"/>
        <v>6606</v>
      </c>
      <c r="Q603" t="s">
        <v>2037</v>
      </c>
      <c r="R603" s="9" t="s">
        <v>2046</v>
      </c>
      <c r="S603" s="12">
        <f t="shared" si="38"/>
        <v>41789.208333333336</v>
      </c>
      <c r="T603" s="12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 s="15">
        <v>71100</v>
      </c>
      <c r="E604" s="15">
        <v>91176</v>
      </c>
      <c r="F604" s="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6">
        <f t="shared" si="36"/>
        <v>1.2823628691983122</v>
      </c>
      <c r="P604">
        <f t="shared" si="37"/>
        <v>46158</v>
      </c>
      <c r="Q604" t="s">
        <v>2039</v>
      </c>
      <c r="R604" s="9" t="s">
        <v>2040</v>
      </c>
      <c r="S604" s="12">
        <f t="shared" si="38"/>
        <v>42160.208333333328</v>
      </c>
      <c r="T604" s="12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 s="15">
        <v>5300</v>
      </c>
      <c r="E605" s="15">
        <v>6342</v>
      </c>
      <c r="F605" s="4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6">
        <f t="shared" si="36"/>
        <v>1.1966037735849056</v>
      </c>
      <c r="P605">
        <f t="shared" si="37"/>
        <v>3222</v>
      </c>
      <c r="Q605" t="s">
        <v>2039</v>
      </c>
      <c r="R605" s="9" t="s">
        <v>2040</v>
      </c>
      <c r="S605" s="12">
        <f t="shared" si="38"/>
        <v>43573.208333333328</v>
      </c>
      <c r="T605" s="12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 s="15">
        <v>88700</v>
      </c>
      <c r="E606" s="15">
        <v>151438</v>
      </c>
      <c r="F606" s="4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6">
        <f t="shared" si="36"/>
        <v>1.7073055242390078</v>
      </c>
      <c r="P606">
        <f t="shared" si="37"/>
        <v>77147.5</v>
      </c>
      <c r="Q606" t="s">
        <v>2039</v>
      </c>
      <c r="R606" s="9" t="s">
        <v>2040</v>
      </c>
      <c r="S606" s="12">
        <f t="shared" si="38"/>
        <v>40565.25</v>
      </c>
      <c r="T606" s="12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 s="15">
        <v>3300</v>
      </c>
      <c r="E607" s="15">
        <v>6178</v>
      </c>
      <c r="F607" s="4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6">
        <f t="shared" si="36"/>
        <v>1.8721212121212121</v>
      </c>
      <c r="P607">
        <f t="shared" si="37"/>
        <v>3142.5</v>
      </c>
      <c r="Q607" t="s">
        <v>2047</v>
      </c>
      <c r="R607" s="9" t="s">
        <v>2048</v>
      </c>
      <c r="S607" s="12">
        <f t="shared" si="38"/>
        <v>42280.208333333328</v>
      </c>
      <c r="T607" s="12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 s="15">
        <v>3400</v>
      </c>
      <c r="E608" s="15">
        <v>6405</v>
      </c>
      <c r="F608" s="4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6">
        <f t="shared" si="36"/>
        <v>1.8838235294117647</v>
      </c>
      <c r="P608">
        <f t="shared" si="37"/>
        <v>3282.5</v>
      </c>
      <c r="Q608" t="s">
        <v>2035</v>
      </c>
      <c r="R608" s="9" t="s">
        <v>2036</v>
      </c>
      <c r="S608" s="12">
        <f t="shared" si="38"/>
        <v>42436.25</v>
      </c>
      <c r="T608" s="12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 s="15">
        <v>137600</v>
      </c>
      <c r="E609" s="15">
        <v>180667</v>
      </c>
      <c r="F609" s="4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6">
        <f t="shared" si="36"/>
        <v>1.3129869186046512</v>
      </c>
      <c r="P609">
        <f t="shared" si="37"/>
        <v>91448.5</v>
      </c>
      <c r="Q609" t="s">
        <v>2033</v>
      </c>
      <c r="R609" s="9" t="s">
        <v>2034</v>
      </c>
      <c r="S609" s="12">
        <f t="shared" si="38"/>
        <v>41721.208333333336</v>
      </c>
      <c r="T609" s="12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 s="15">
        <v>3900</v>
      </c>
      <c r="E610" s="15">
        <v>11075</v>
      </c>
      <c r="F610" s="4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6">
        <f t="shared" si="36"/>
        <v>2.8397435897435899</v>
      </c>
      <c r="P610">
        <f t="shared" si="37"/>
        <v>5695.5</v>
      </c>
      <c r="Q610" t="s">
        <v>2035</v>
      </c>
      <c r="R610" s="9" t="s">
        <v>2058</v>
      </c>
      <c r="S610" s="12">
        <f t="shared" si="38"/>
        <v>43530.25</v>
      </c>
      <c r="T610" s="12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 s="15">
        <v>10000</v>
      </c>
      <c r="E611" s="15">
        <v>12042</v>
      </c>
      <c r="F611" s="4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6">
        <f t="shared" si="36"/>
        <v>1.2041999999999999</v>
      </c>
      <c r="P611">
        <f t="shared" si="37"/>
        <v>6079.5</v>
      </c>
      <c r="Q611" t="s">
        <v>2041</v>
      </c>
      <c r="R611" s="9" t="s">
        <v>2063</v>
      </c>
      <c r="S611" s="12">
        <f t="shared" si="38"/>
        <v>43481.25</v>
      </c>
      <c r="T611" s="12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 s="15">
        <v>42800</v>
      </c>
      <c r="E612" s="15">
        <v>179356</v>
      </c>
      <c r="F612" s="4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6">
        <f t="shared" si="36"/>
        <v>4.1905607476635511</v>
      </c>
      <c r="P612">
        <f t="shared" si="37"/>
        <v>92881</v>
      </c>
      <c r="Q612" t="s">
        <v>2039</v>
      </c>
      <c r="R612" s="9" t="s">
        <v>2040</v>
      </c>
      <c r="S612" s="12">
        <f t="shared" si="38"/>
        <v>41259.25</v>
      </c>
      <c r="T612" s="12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 s="15">
        <v>8200</v>
      </c>
      <c r="E613" s="15">
        <v>1136</v>
      </c>
      <c r="F613" s="4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6">
        <f t="shared" si="36"/>
        <v>0.13853658536585367</v>
      </c>
      <c r="P613">
        <f t="shared" si="37"/>
        <v>575.5</v>
      </c>
      <c r="Q613" t="s">
        <v>2039</v>
      </c>
      <c r="R613" s="9" t="s">
        <v>2040</v>
      </c>
      <c r="S613" s="12">
        <f t="shared" si="38"/>
        <v>41480.208333333336</v>
      </c>
      <c r="T613" s="12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 s="15">
        <v>6200</v>
      </c>
      <c r="E614" s="15">
        <v>8645</v>
      </c>
      <c r="F614" s="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6">
        <f t="shared" si="36"/>
        <v>1.3943548387096774</v>
      </c>
      <c r="P614">
        <f t="shared" si="37"/>
        <v>4418.5</v>
      </c>
      <c r="Q614" t="s">
        <v>2035</v>
      </c>
      <c r="R614" s="9" t="s">
        <v>2043</v>
      </c>
      <c r="S614" s="12">
        <f t="shared" si="38"/>
        <v>40474.208333333336</v>
      </c>
      <c r="T614" s="12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 s="15">
        <v>1100</v>
      </c>
      <c r="E615" s="15">
        <v>1914</v>
      </c>
      <c r="F615" s="4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6">
        <f t="shared" si="36"/>
        <v>1.74</v>
      </c>
      <c r="P615">
        <f t="shared" si="37"/>
        <v>970</v>
      </c>
      <c r="Q615" t="s">
        <v>2039</v>
      </c>
      <c r="R615" s="9" t="s">
        <v>2040</v>
      </c>
      <c r="S615" s="12">
        <f t="shared" si="38"/>
        <v>42973.208333333328</v>
      </c>
      <c r="T615" s="12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 s="15">
        <v>26500</v>
      </c>
      <c r="E616" s="15">
        <v>41205</v>
      </c>
      <c r="F616" s="4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6">
        <f t="shared" si="36"/>
        <v>1.5549056603773586</v>
      </c>
      <c r="P616">
        <f t="shared" si="37"/>
        <v>20964</v>
      </c>
      <c r="Q616" t="s">
        <v>2039</v>
      </c>
      <c r="R616" s="9" t="s">
        <v>2040</v>
      </c>
      <c r="S616" s="12">
        <f t="shared" si="38"/>
        <v>42746.25</v>
      </c>
      <c r="T616" s="12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 s="15">
        <v>8500</v>
      </c>
      <c r="E617" s="15">
        <v>14488</v>
      </c>
      <c r="F617" s="4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6">
        <f t="shared" si="36"/>
        <v>1.7044705882352942</v>
      </c>
      <c r="P617">
        <f t="shared" si="37"/>
        <v>7329</v>
      </c>
      <c r="Q617" t="s">
        <v>2039</v>
      </c>
      <c r="R617" s="9" t="s">
        <v>2040</v>
      </c>
      <c r="S617" s="12">
        <f t="shared" si="38"/>
        <v>42489.208333333328</v>
      </c>
      <c r="T617" s="12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 s="15">
        <v>6400</v>
      </c>
      <c r="E618" s="15">
        <v>12129</v>
      </c>
      <c r="F618" s="4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6">
        <f t="shared" si="36"/>
        <v>1.8951562500000001</v>
      </c>
      <c r="P618">
        <f t="shared" si="37"/>
        <v>6183.5</v>
      </c>
      <c r="Q618" t="s">
        <v>2035</v>
      </c>
      <c r="R618" s="9" t="s">
        <v>2045</v>
      </c>
      <c r="S618" s="12">
        <f t="shared" si="38"/>
        <v>41537.208333333336</v>
      </c>
      <c r="T618" s="12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 s="15">
        <v>1400</v>
      </c>
      <c r="E619" s="15">
        <v>3496</v>
      </c>
      <c r="F619" s="4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6">
        <f t="shared" si="36"/>
        <v>2.4971428571428573</v>
      </c>
      <c r="P619">
        <f t="shared" si="37"/>
        <v>1775.5</v>
      </c>
      <c r="Q619" t="s">
        <v>2039</v>
      </c>
      <c r="R619" s="9" t="s">
        <v>2040</v>
      </c>
      <c r="S619" s="12">
        <f t="shared" si="38"/>
        <v>41794.208333333336</v>
      </c>
      <c r="T619" s="12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 s="15">
        <v>198600</v>
      </c>
      <c r="E620" s="15">
        <v>97037</v>
      </c>
      <c r="F620" s="4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6">
        <f t="shared" si="36"/>
        <v>0.48860523665659616</v>
      </c>
      <c r="P620">
        <f t="shared" si="37"/>
        <v>49117.5</v>
      </c>
      <c r="Q620" t="s">
        <v>2047</v>
      </c>
      <c r="R620" s="9" t="s">
        <v>2048</v>
      </c>
      <c r="S620" s="12">
        <f t="shared" si="38"/>
        <v>41396.208333333336</v>
      </c>
      <c r="T620" s="12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 s="15">
        <v>195900</v>
      </c>
      <c r="E621" s="15">
        <v>55757</v>
      </c>
      <c r="F621" s="4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6">
        <f t="shared" si="36"/>
        <v>0.28461970393057684</v>
      </c>
      <c r="P621">
        <f t="shared" si="37"/>
        <v>28202.5</v>
      </c>
      <c r="Q621" t="s">
        <v>2039</v>
      </c>
      <c r="R621" s="9" t="s">
        <v>2040</v>
      </c>
      <c r="S621" s="12">
        <f t="shared" si="38"/>
        <v>40669.208333333336</v>
      </c>
      <c r="T621" s="12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 s="15">
        <v>4300</v>
      </c>
      <c r="E622" s="15">
        <v>11525</v>
      </c>
      <c r="F622" s="4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6">
        <f t="shared" si="36"/>
        <v>2.6802325581395348</v>
      </c>
      <c r="P622">
        <f t="shared" si="37"/>
        <v>5826.5</v>
      </c>
      <c r="Q622" t="s">
        <v>2054</v>
      </c>
      <c r="R622" s="9" t="s">
        <v>2055</v>
      </c>
      <c r="S622" s="12">
        <f t="shared" si="38"/>
        <v>42559.208333333328</v>
      </c>
      <c r="T622" s="12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 s="15">
        <v>25600</v>
      </c>
      <c r="E623" s="15">
        <v>158669</v>
      </c>
      <c r="F623" s="4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6">
        <f t="shared" si="36"/>
        <v>6.1980078125000002</v>
      </c>
      <c r="P623">
        <f t="shared" si="37"/>
        <v>80406.5</v>
      </c>
      <c r="Q623" t="s">
        <v>2039</v>
      </c>
      <c r="R623" s="9" t="s">
        <v>2040</v>
      </c>
      <c r="S623" s="12">
        <f t="shared" si="38"/>
        <v>42626.208333333328</v>
      </c>
      <c r="T623" s="12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 s="15">
        <v>189000</v>
      </c>
      <c r="E624" s="15">
        <v>5916</v>
      </c>
      <c r="F624" s="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6">
        <f t="shared" si="36"/>
        <v>3.1301587301587303E-2</v>
      </c>
      <c r="P624">
        <f t="shared" si="37"/>
        <v>2990</v>
      </c>
      <c r="Q624" t="s">
        <v>2035</v>
      </c>
      <c r="R624" s="9" t="s">
        <v>2045</v>
      </c>
      <c r="S624" s="12">
        <f t="shared" si="38"/>
        <v>43205.208333333328</v>
      </c>
      <c r="T624" s="12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 s="15">
        <v>94300</v>
      </c>
      <c r="E625" s="15">
        <v>150806</v>
      </c>
      <c r="F625" s="4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6">
        <f t="shared" si="36"/>
        <v>1.5992152704135738</v>
      </c>
      <c r="P625">
        <f t="shared" si="37"/>
        <v>76749.5</v>
      </c>
      <c r="Q625" t="s">
        <v>2039</v>
      </c>
      <c r="R625" s="9" t="s">
        <v>2040</v>
      </c>
      <c r="S625" s="12">
        <f t="shared" si="38"/>
        <v>42201.208333333328</v>
      </c>
      <c r="T625" s="12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 s="15">
        <v>5100</v>
      </c>
      <c r="E626" s="15">
        <v>14249</v>
      </c>
      <c r="F626" s="4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6">
        <f t="shared" si="36"/>
        <v>2.793921568627451</v>
      </c>
      <c r="P626">
        <f t="shared" si="37"/>
        <v>7340.5</v>
      </c>
      <c r="Q626" t="s">
        <v>2054</v>
      </c>
      <c r="R626" s="9" t="s">
        <v>2055</v>
      </c>
      <c r="S626" s="12">
        <f t="shared" si="38"/>
        <v>42029.25</v>
      </c>
      <c r="T626" s="12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 s="15">
        <v>7500</v>
      </c>
      <c r="E627" s="15">
        <v>5803</v>
      </c>
      <c r="F627" s="4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6">
        <f t="shared" si="36"/>
        <v>0.77373333333333338</v>
      </c>
      <c r="P627">
        <f t="shared" si="37"/>
        <v>2932.5</v>
      </c>
      <c r="Q627" t="s">
        <v>2039</v>
      </c>
      <c r="R627" s="9" t="s">
        <v>2040</v>
      </c>
      <c r="S627" s="12">
        <f t="shared" si="38"/>
        <v>43857.25</v>
      </c>
      <c r="T627" s="12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 s="15">
        <v>6400</v>
      </c>
      <c r="E628" s="15">
        <v>13205</v>
      </c>
      <c r="F628" s="4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6">
        <f t="shared" si="36"/>
        <v>2.0632812500000002</v>
      </c>
      <c r="P628">
        <f t="shared" si="37"/>
        <v>6697</v>
      </c>
      <c r="Q628" t="s">
        <v>2039</v>
      </c>
      <c r="R628" s="9" t="s">
        <v>2040</v>
      </c>
      <c r="S628" s="12">
        <f t="shared" si="38"/>
        <v>40449.208333333336</v>
      </c>
      <c r="T628" s="12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 s="15">
        <v>1600</v>
      </c>
      <c r="E629" s="15">
        <v>11108</v>
      </c>
      <c r="F629" s="4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6">
        <f t="shared" si="36"/>
        <v>6.9424999999999999</v>
      </c>
      <c r="P629">
        <f t="shared" si="37"/>
        <v>5631</v>
      </c>
      <c r="Q629" t="s">
        <v>2033</v>
      </c>
      <c r="R629" s="9" t="s">
        <v>2034</v>
      </c>
      <c r="S629" s="12">
        <f t="shared" si="38"/>
        <v>40345.208333333336</v>
      </c>
      <c r="T629" s="12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 s="15">
        <v>1900</v>
      </c>
      <c r="E630" s="15">
        <v>2884</v>
      </c>
      <c r="F630" s="4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6">
        <f t="shared" si="36"/>
        <v>1.5178947368421052</v>
      </c>
      <c r="P630">
        <f t="shared" si="37"/>
        <v>1490</v>
      </c>
      <c r="Q630" t="s">
        <v>2035</v>
      </c>
      <c r="R630" s="9" t="s">
        <v>2045</v>
      </c>
      <c r="S630" s="12">
        <f t="shared" si="38"/>
        <v>40455.208333333336</v>
      </c>
      <c r="T630" s="12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 s="15">
        <v>85900</v>
      </c>
      <c r="E631" s="15">
        <v>55476</v>
      </c>
      <c r="F631" s="4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6">
        <f t="shared" si="36"/>
        <v>0.64582072176949945</v>
      </c>
      <c r="P631">
        <f t="shared" si="37"/>
        <v>28113</v>
      </c>
      <c r="Q631" t="s">
        <v>2039</v>
      </c>
      <c r="R631" s="9" t="s">
        <v>2040</v>
      </c>
      <c r="S631" s="12">
        <f t="shared" si="38"/>
        <v>42557.208333333328</v>
      </c>
      <c r="T631" s="12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 s="15">
        <v>9500</v>
      </c>
      <c r="E632" s="15">
        <v>5973</v>
      </c>
      <c r="F632" s="4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6">
        <f t="shared" si="36"/>
        <v>0.62873684210526315</v>
      </c>
      <c r="P632">
        <f t="shared" si="37"/>
        <v>3030</v>
      </c>
      <c r="Q632" t="s">
        <v>2039</v>
      </c>
      <c r="R632" s="9" t="s">
        <v>2040</v>
      </c>
      <c r="S632" s="12">
        <f t="shared" si="38"/>
        <v>43586.208333333328</v>
      </c>
      <c r="T632" s="12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 s="15">
        <v>59200</v>
      </c>
      <c r="E633" s="15">
        <v>183756</v>
      </c>
      <c r="F633" s="4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6">
        <f t="shared" si="36"/>
        <v>3.1039864864864866</v>
      </c>
      <c r="P633">
        <f t="shared" si="37"/>
        <v>93409.5</v>
      </c>
      <c r="Q633" t="s">
        <v>2039</v>
      </c>
      <c r="R633" s="9" t="s">
        <v>2040</v>
      </c>
      <c r="S633" s="12">
        <f t="shared" si="38"/>
        <v>43550.208333333328</v>
      </c>
      <c r="T633" s="12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 s="15">
        <v>72100</v>
      </c>
      <c r="E634" s="15">
        <v>30902</v>
      </c>
      <c r="F634" s="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6">
        <f t="shared" si="36"/>
        <v>0.42859916782246882</v>
      </c>
      <c r="P634">
        <f t="shared" si="37"/>
        <v>15590</v>
      </c>
      <c r="Q634" t="s">
        <v>2039</v>
      </c>
      <c r="R634" s="9" t="s">
        <v>2040</v>
      </c>
      <c r="S634" s="12">
        <f t="shared" si="38"/>
        <v>41945.208333333336</v>
      </c>
      <c r="T634" s="12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 s="15">
        <v>6700</v>
      </c>
      <c r="E635" s="15">
        <v>5569</v>
      </c>
      <c r="F635" s="4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6">
        <f t="shared" si="36"/>
        <v>0.83119402985074631</v>
      </c>
      <c r="P635">
        <f t="shared" si="37"/>
        <v>2837</v>
      </c>
      <c r="Q635" t="s">
        <v>2041</v>
      </c>
      <c r="R635" s="9" t="s">
        <v>2049</v>
      </c>
      <c r="S635" s="12">
        <f t="shared" si="38"/>
        <v>42315.25</v>
      </c>
      <c r="T635" s="12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 s="15">
        <v>118200</v>
      </c>
      <c r="E636" s="15">
        <v>92824</v>
      </c>
      <c r="F636" s="4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6">
        <f t="shared" si="36"/>
        <v>0.78531302876480547</v>
      </c>
      <c r="P636">
        <f t="shared" si="37"/>
        <v>47241</v>
      </c>
      <c r="Q636" t="s">
        <v>2041</v>
      </c>
      <c r="R636" s="9" t="s">
        <v>2060</v>
      </c>
      <c r="S636" s="12">
        <f t="shared" si="38"/>
        <v>42819.208333333328</v>
      </c>
      <c r="T636" s="12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 s="15">
        <v>139000</v>
      </c>
      <c r="E637" s="15">
        <v>158590</v>
      </c>
      <c r="F637" s="4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6">
        <f t="shared" si="36"/>
        <v>1.1409352517985611</v>
      </c>
      <c r="P637">
        <f t="shared" si="37"/>
        <v>80428</v>
      </c>
      <c r="Q637" t="s">
        <v>2041</v>
      </c>
      <c r="R637" s="9" t="s">
        <v>2060</v>
      </c>
      <c r="S637" s="12">
        <f t="shared" si="38"/>
        <v>41314.25</v>
      </c>
      <c r="T637" s="12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 s="15">
        <v>197700</v>
      </c>
      <c r="E638" s="15">
        <v>127591</v>
      </c>
      <c r="F638" s="4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6">
        <f t="shared" si="36"/>
        <v>0.64537683358624176</v>
      </c>
      <c r="P638">
        <f t="shared" si="37"/>
        <v>65097.5</v>
      </c>
      <c r="Q638" t="s">
        <v>2041</v>
      </c>
      <c r="R638" s="9" t="s">
        <v>2049</v>
      </c>
      <c r="S638" s="12">
        <f t="shared" si="38"/>
        <v>40926.25</v>
      </c>
      <c r="T638" s="12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 s="15">
        <v>8500</v>
      </c>
      <c r="E639" s="15">
        <v>6750</v>
      </c>
      <c r="F639" s="4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6">
        <f t="shared" si="36"/>
        <v>0.79411764705882348</v>
      </c>
      <c r="P639">
        <f t="shared" si="37"/>
        <v>3407.5</v>
      </c>
      <c r="Q639" t="s">
        <v>2039</v>
      </c>
      <c r="R639" s="9" t="s">
        <v>2040</v>
      </c>
      <c r="S639" s="12">
        <f t="shared" si="38"/>
        <v>42688.25</v>
      </c>
      <c r="T639" s="12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 s="15">
        <v>81600</v>
      </c>
      <c r="E640" s="15">
        <v>9318</v>
      </c>
      <c r="F640" s="4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6">
        <f t="shared" si="36"/>
        <v>0.11419117647058824</v>
      </c>
      <c r="P640">
        <f t="shared" si="37"/>
        <v>4706</v>
      </c>
      <c r="Q640" t="s">
        <v>2039</v>
      </c>
      <c r="R640" s="9" t="s">
        <v>2040</v>
      </c>
      <c r="S640" s="12">
        <f t="shared" si="38"/>
        <v>40386.208333333336</v>
      </c>
      <c r="T640" s="12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 s="15">
        <v>8600</v>
      </c>
      <c r="E641" s="15">
        <v>4832</v>
      </c>
      <c r="F641" s="4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6">
        <f t="shared" si="36"/>
        <v>0.56186046511627907</v>
      </c>
      <c r="P641">
        <f t="shared" si="37"/>
        <v>2438.5</v>
      </c>
      <c r="Q641" t="s">
        <v>2041</v>
      </c>
      <c r="R641" s="9" t="s">
        <v>2044</v>
      </c>
      <c r="S641" s="12">
        <f t="shared" si="38"/>
        <v>43309.208333333328</v>
      </c>
      <c r="T641" s="12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 s="15">
        <v>119800</v>
      </c>
      <c r="E642" s="15">
        <v>19769</v>
      </c>
      <c r="F642" s="4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6">
        <f t="shared" si="36"/>
        <v>0.16501669449081802</v>
      </c>
      <c r="P642">
        <f t="shared" si="37"/>
        <v>10013</v>
      </c>
      <c r="Q642" t="s">
        <v>2039</v>
      </c>
      <c r="R642" s="9" t="s">
        <v>2040</v>
      </c>
      <c r="S642" s="12">
        <f t="shared" si="38"/>
        <v>42387.25</v>
      </c>
      <c r="T642" s="12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 s="15">
        <v>9400</v>
      </c>
      <c r="E643" s="15">
        <v>11277</v>
      </c>
      <c r="F643" s="4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6">
        <f t="shared" ref="O643:O706" si="40">E643/D643</f>
        <v>1.1996808510638297</v>
      </c>
      <c r="P643">
        <f t="shared" ref="P643:P706" si="41">AVERAGE(E643,G643)</f>
        <v>5735.5</v>
      </c>
      <c r="Q643" t="s">
        <v>2039</v>
      </c>
      <c r="R643" s="9" t="s">
        <v>2040</v>
      </c>
      <c r="S643" s="12">
        <f t="shared" ref="S643:S706" si="42">(((J643/60)/60)/24)+DATE(1970,1,1)</f>
        <v>42786.25</v>
      </c>
      <c r="T643" s="12">
        <f t="shared" ref="T643:T706" si="43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 s="15">
        <v>9200</v>
      </c>
      <c r="E644" s="15">
        <v>13382</v>
      </c>
      <c r="F644" s="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6">
        <f t="shared" si="40"/>
        <v>1.4545652173913044</v>
      </c>
      <c r="P644">
        <f t="shared" si="41"/>
        <v>6755.5</v>
      </c>
      <c r="Q644" t="s">
        <v>2037</v>
      </c>
      <c r="R644" s="9" t="s">
        <v>2046</v>
      </c>
      <c r="S644" s="12">
        <f t="shared" si="42"/>
        <v>43451.25</v>
      </c>
      <c r="T644" s="12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 s="15">
        <v>14900</v>
      </c>
      <c r="E645" s="15">
        <v>32986</v>
      </c>
      <c r="F645" s="4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6">
        <f t="shared" si="40"/>
        <v>2.2138255033557046</v>
      </c>
      <c r="P645">
        <f t="shared" si="41"/>
        <v>16680.5</v>
      </c>
      <c r="Q645" t="s">
        <v>2039</v>
      </c>
      <c r="R645" s="9" t="s">
        <v>2040</v>
      </c>
      <c r="S645" s="12">
        <f t="shared" si="42"/>
        <v>42795.25</v>
      </c>
      <c r="T645" s="12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 s="15">
        <v>169400</v>
      </c>
      <c r="E646" s="15">
        <v>81984</v>
      </c>
      <c r="F646" s="4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6">
        <f t="shared" si="40"/>
        <v>0.48396694214876035</v>
      </c>
      <c r="P646">
        <f t="shared" si="41"/>
        <v>42456</v>
      </c>
      <c r="Q646" t="s">
        <v>2039</v>
      </c>
      <c r="R646" s="9" t="s">
        <v>2040</v>
      </c>
      <c r="S646" s="12">
        <f t="shared" si="42"/>
        <v>43452.25</v>
      </c>
      <c r="T646" s="12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 s="15">
        <v>192100</v>
      </c>
      <c r="E647" s="15">
        <v>178483</v>
      </c>
      <c r="F647" s="4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6">
        <f t="shared" si="40"/>
        <v>0.92911504424778757</v>
      </c>
      <c r="P647">
        <f t="shared" si="41"/>
        <v>91590</v>
      </c>
      <c r="Q647" t="s">
        <v>2035</v>
      </c>
      <c r="R647" s="9" t="s">
        <v>2036</v>
      </c>
      <c r="S647" s="12">
        <f t="shared" si="42"/>
        <v>43369.208333333328</v>
      </c>
      <c r="T647" s="12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 s="15">
        <v>98700</v>
      </c>
      <c r="E648" s="15">
        <v>87448</v>
      </c>
      <c r="F648" s="4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6">
        <f t="shared" si="40"/>
        <v>0.88599797365754818</v>
      </c>
      <c r="P648">
        <f t="shared" si="41"/>
        <v>45181.5</v>
      </c>
      <c r="Q648" t="s">
        <v>2050</v>
      </c>
      <c r="R648" s="9" t="s">
        <v>2051</v>
      </c>
      <c r="S648" s="12">
        <f t="shared" si="42"/>
        <v>41346.208333333336</v>
      </c>
      <c r="T648" s="12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 s="15">
        <v>4500</v>
      </c>
      <c r="E649" s="15">
        <v>1863</v>
      </c>
      <c r="F649" s="4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6">
        <f t="shared" si="40"/>
        <v>0.41399999999999998</v>
      </c>
      <c r="P649">
        <f t="shared" si="41"/>
        <v>940.5</v>
      </c>
      <c r="Q649" t="s">
        <v>2047</v>
      </c>
      <c r="R649" s="9" t="s">
        <v>2059</v>
      </c>
      <c r="S649" s="12">
        <f t="shared" si="42"/>
        <v>43199.208333333328</v>
      </c>
      <c r="T649" s="12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 s="15">
        <v>98600</v>
      </c>
      <c r="E650" s="15">
        <v>62174</v>
      </c>
      <c r="F650" s="4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6">
        <f t="shared" si="40"/>
        <v>0.63056795131845844</v>
      </c>
      <c r="P650">
        <f t="shared" si="41"/>
        <v>31448.5</v>
      </c>
      <c r="Q650" t="s">
        <v>2033</v>
      </c>
      <c r="R650" s="9" t="s">
        <v>2034</v>
      </c>
      <c r="S650" s="12">
        <f t="shared" si="42"/>
        <v>42922.208333333328</v>
      </c>
      <c r="T650" s="12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 s="15">
        <v>121700</v>
      </c>
      <c r="E651" s="15">
        <v>59003</v>
      </c>
      <c r="F651" s="4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6">
        <f t="shared" si="40"/>
        <v>0.48482333607230893</v>
      </c>
      <c r="P651">
        <f t="shared" si="41"/>
        <v>29802.5</v>
      </c>
      <c r="Q651" t="s">
        <v>2039</v>
      </c>
      <c r="R651" s="9" t="s">
        <v>2040</v>
      </c>
      <c r="S651" s="12">
        <f t="shared" si="42"/>
        <v>40471.208333333336</v>
      </c>
      <c r="T651" s="12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 s="15">
        <v>100</v>
      </c>
      <c r="E652" s="15">
        <v>2</v>
      </c>
      <c r="F652" s="4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6">
        <f t="shared" si="40"/>
        <v>0.02</v>
      </c>
      <c r="P652">
        <f t="shared" si="41"/>
        <v>1.5</v>
      </c>
      <c r="Q652" t="s">
        <v>2035</v>
      </c>
      <c r="R652" s="9" t="s">
        <v>2058</v>
      </c>
      <c r="S652" s="12">
        <f t="shared" si="42"/>
        <v>41828.208333333336</v>
      </c>
      <c r="T652" s="12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 s="15">
        <v>196700</v>
      </c>
      <c r="E653" s="15">
        <v>174039</v>
      </c>
      <c r="F653" s="4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6">
        <f t="shared" si="40"/>
        <v>0.88479410269445857</v>
      </c>
      <c r="P653">
        <f t="shared" si="41"/>
        <v>88953.5</v>
      </c>
      <c r="Q653" t="s">
        <v>2041</v>
      </c>
      <c r="R653" s="9" t="s">
        <v>2052</v>
      </c>
      <c r="S653" s="12">
        <f t="shared" si="42"/>
        <v>41692.25</v>
      </c>
      <c r="T653" s="12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 s="15">
        <v>10000</v>
      </c>
      <c r="E654" s="15">
        <v>12684</v>
      </c>
      <c r="F654" s="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6">
        <f t="shared" si="40"/>
        <v>1.2684</v>
      </c>
      <c r="P654">
        <f t="shared" si="41"/>
        <v>6546.5</v>
      </c>
      <c r="Q654" t="s">
        <v>2037</v>
      </c>
      <c r="R654" s="9" t="s">
        <v>2038</v>
      </c>
      <c r="S654" s="12">
        <f t="shared" si="42"/>
        <v>42587.208333333328</v>
      </c>
      <c r="T654" s="12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 s="15">
        <v>600</v>
      </c>
      <c r="E655" s="15">
        <v>14033</v>
      </c>
      <c r="F655" s="4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6">
        <f t="shared" si="40"/>
        <v>23.388333333333332</v>
      </c>
      <c r="P655">
        <f t="shared" si="41"/>
        <v>7133.5</v>
      </c>
      <c r="Q655" t="s">
        <v>2037</v>
      </c>
      <c r="R655" s="9" t="s">
        <v>2038</v>
      </c>
      <c r="S655" s="12">
        <f t="shared" si="42"/>
        <v>42468.208333333328</v>
      </c>
      <c r="T655" s="12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 s="15">
        <v>35000</v>
      </c>
      <c r="E656" s="15">
        <v>177936</v>
      </c>
      <c r="F656" s="4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6">
        <f t="shared" si="40"/>
        <v>5.0838857142857146</v>
      </c>
      <c r="P656">
        <f t="shared" si="41"/>
        <v>90476</v>
      </c>
      <c r="Q656" t="s">
        <v>2035</v>
      </c>
      <c r="R656" s="9" t="s">
        <v>2057</v>
      </c>
      <c r="S656" s="12">
        <f t="shared" si="42"/>
        <v>42240.208333333328</v>
      </c>
      <c r="T656" s="12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 s="15">
        <v>6900</v>
      </c>
      <c r="E657" s="15">
        <v>13212</v>
      </c>
      <c r="F657" s="4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6">
        <f t="shared" si="40"/>
        <v>1.9147826086956521</v>
      </c>
      <c r="P657">
        <f t="shared" si="41"/>
        <v>6738</v>
      </c>
      <c r="Q657" t="s">
        <v>2054</v>
      </c>
      <c r="R657" s="9" t="s">
        <v>2055</v>
      </c>
      <c r="S657" s="12">
        <f t="shared" si="42"/>
        <v>42796.25</v>
      </c>
      <c r="T657" s="12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 s="15">
        <v>118400</v>
      </c>
      <c r="E658" s="15">
        <v>49879</v>
      </c>
      <c r="F658" s="4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6">
        <f t="shared" si="40"/>
        <v>0.42127533783783783</v>
      </c>
      <c r="P658">
        <f t="shared" si="41"/>
        <v>25191.5</v>
      </c>
      <c r="Q658" t="s">
        <v>2033</v>
      </c>
      <c r="R658" s="9" t="s">
        <v>2034</v>
      </c>
      <c r="S658" s="12">
        <f t="shared" si="42"/>
        <v>43097.25</v>
      </c>
      <c r="T658" s="12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 s="15">
        <v>10000</v>
      </c>
      <c r="E659" s="15">
        <v>824</v>
      </c>
      <c r="F659" s="4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6">
        <f t="shared" si="40"/>
        <v>8.2400000000000001E-2</v>
      </c>
      <c r="P659">
        <f t="shared" si="41"/>
        <v>419</v>
      </c>
      <c r="Q659" t="s">
        <v>2041</v>
      </c>
      <c r="R659" s="9" t="s">
        <v>2063</v>
      </c>
      <c r="S659" s="12">
        <f t="shared" si="42"/>
        <v>43096.25</v>
      </c>
      <c r="T659" s="12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 s="15">
        <v>52600</v>
      </c>
      <c r="E660" s="15">
        <v>31594</v>
      </c>
      <c r="F660" s="4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6">
        <f t="shared" si="40"/>
        <v>0.60064638783269964</v>
      </c>
      <c r="P660">
        <f t="shared" si="41"/>
        <v>15992</v>
      </c>
      <c r="Q660" t="s">
        <v>2035</v>
      </c>
      <c r="R660" s="9" t="s">
        <v>2036</v>
      </c>
      <c r="S660" s="12">
        <f t="shared" si="42"/>
        <v>42246.208333333328</v>
      </c>
      <c r="T660" s="12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 s="15">
        <v>120700</v>
      </c>
      <c r="E661" s="15">
        <v>57010</v>
      </c>
      <c r="F661" s="4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6">
        <f t="shared" si="40"/>
        <v>0.47232808616404309</v>
      </c>
      <c r="P661">
        <f t="shared" si="41"/>
        <v>28880</v>
      </c>
      <c r="Q661" t="s">
        <v>2041</v>
      </c>
      <c r="R661" s="9" t="s">
        <v>2042</v>
      </c>
      <c r="S661" s="12">
        <f t="shared" si="42"/>
        <v>40570.25</v>
      </c>
      <c r="T661" s="12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 s="15">
        <v>9100</v>
      </c>
      <c r="E662" s="15">
        <v>7438</v>
      </c>
      <c r="F662" s="4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6">
        <f t="shared" si="40"/>
        <v>0.81736263736263737</v>
      </c>
      <c r="P662">
        <f t="shared" si="41"/>
        <v>3757.5</v>
      </c>
      <c r="Q662" t="s">
        <v>2039</v>
      </c>
      <c r="R662" s="9" t="s">
        <v>2040</v>
      </c>
      <c r="S662" s="12">
        <f t="shared" si="42"/>
        <v>42237.208333333328</v>
      </c>
      <c r="T662" s="12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 s="15">
        <v>106800</v>
      </c>
      <c r="E663" s="15">
        <v>57872</v>
      </c>
      <c r="F663" s="4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6">
        <f t="shared" si="40"/>
        <v>0.54187265917603</v>
      </c>
      <c r="P663">
        <f t="shared" si="41"/>
        <v>29312</v>
      </c>
      <c r="Q663" t="s">
        <v>2035</v>
      </c>
      <c r="R663" s="9" t="s">
        <v>2058</v>
      </c>
      <c r="S663" s="12">
        <f t="shared" si="42"/>
        <v>40996.208333333336</v>
      </c>
      <c r="T663" s="12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 s="15">
        <v>9100</v>
      </c>
      <c r="E664" s="15">
        <v>8906</v>
      </c>
      <c r="F664" s="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6">
        <f t="shared" si="40"/>
        <v>0.97868131868131869</v>
      </c>
      <c r="P664">
        <f t="shared" si="41"/>
        <v>4518.5</v>
      </c>
      <c r="Q664" t="s">
        <v>2039</v>
      </c>
      <c r="R664" s="9" t="s">
        <v>2040</v>
      </c>
      <c r="S664" s="12">
        <f t="shared" si="42"/>
        <v>43443.25</v>
      </c>
      <c r="T664" s="12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 s="15">
        <v>10000</v>
      </c>
      <c r="E665" s="15">
        <v>7724</v>
      </c>
      <c r="F665" s="4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6">
        <f t="shared" si="40"/>
        <v>0.77239999999999998</v>
      </c>
      <c r="P665">
        <f t="shared" si="41"/>
        <v>3905.5</v>
      </c>
      <c r="Q665" t="s">
        <v>2039</v>
      </c>
      <c r="R665" s="9" t="s">
        <v>2040</v>
      </c>
      <c r="S665" s="12">
        <f t="shared" si="42"/>
        <v>40458.208333333336</v>
      </c>
      <c r="T665" s="12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 s="15">
        <v>79400</v>
      </c>
      <c r="E666" s="15">
        <v>26571</v>
      </c>
      <c r="F666" s="4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6">
        <f t="shared" si="40"/>
        <v>0.33464735516372796</v>
      </c>
      <c r="P666">
        <f t="shared" si="41"/>
        <v>13817</v>
      </c>
      <c r="Q666" t="s">
        <v>2035</v>
      </c>
      <c r="R666" s="9" t="s">
        <v>2058</v>
      </c>
      <c r="S666" s="12">
        <f t="shared" si="42"/>
        <v>40959.25</v>
      </c>
      <c r="T666" s="12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 s="15">
        <v>5100</v>
      </c>
      <c r="E667" s="15">
        <v>12219</v>
      </c>
      <c r="F667" s="4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6">
        <f t="shared" si="40"/>
        <v>2.3958823529411766</v>
      </c>
      <c r="P667">
        <f t="shared" si="41"/>
        <v>6245.5</v>
      </c>
      <c r="Q667" t="s">
        <v>2041</v>
      </c>
      <c r="R667" s="9" t="s">
        <v>2042</v>
      </c>
      <c r="S667" s="12">
        <f t="shared" si="42"/>
        <v>40733.208333333336</v>
      </c>
      <c r="T667" s="12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 s="15">
        <v>3100</v>
      </c>
      <c r="E668" s="15">
        <v>1985</v>
      </c>
      <c r="F668" s="4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6">
        <f t="shared" si="40"/>
        <v>0.64032258064516134</v>
      </c>
      <c r="P668">
        <f t="shared" si="41"/>
        <v>1005</v>
      </c>
      <c r="Q668" t="s">
        <v>2039</v>
      </c>
      <c r="R668" s="9" t="s">
        <v>2040</v>
      </c>
      <c r="S668" s="12">
        <f t="shared" si="42"/>
        <v>41516.208333333336</v>
      </c>
      <c r="T668" s="12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 s="15">
        <v>6900</v>
      </c>
      <c r="E669" s="15">
        <v>12155</v>
      </c>
      <c r="F669" s="4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6">
        <f t="shared" si="40"/>
        <v>1.7615942028985507</v>
      </c>
      <c r="P669">
        <f t="shared" si="41"/>
        <v>6287</v>
      </c>
      <c r="Q669" t="s">
        <v>2064</v>
      </c>
      <c r="R669" s="9" t="s">
        <v>2065</v>
      </c>
      <c r="S669" s="12">
        <f t="shared" si="42"/>
        <v>41892.208333333336</v>
      </c>
      <c r="T669" s="12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 s="15">
        <v>27500</v>
      </c>
      <c r="E670" s="15">
        <v>5593</v>
      </c>
      <c r="F670" s="4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6">
        <f t="shared" si="40"/>
        <v>0.20338181818181819</v>
      </c>
      <c r="P670">
        <f t="shared" si="41"/>
        <v>2834.5</v>
      </c>
      <c r="Q670" t="s">
        <v>2039</v>
      </c>
      <c r="R670" s="9" t="s">
        <v>2040</v>
      </c>
      <c r="S670" s="12">
        <f t="shared" si="42"/>
        <v>41122.208333333336</v>
      </c>
      <c r="T670" s="12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 s="15">
        <v>48800</v>
      </c>
      <c r="E671" s="15">
        <v>175020</v>
      </c>
      <c r="F671" s="4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6">
        <f t="shared" si="40"/>
        <v>3.5864754098360656</v>
      </c>
      <c r="P671">
        <f t="shared" si="41"/>
        <v>88320.5</v>
      </c>
      <c r="Q671" t="s">
        <v>2039</v>
      </c>
      <c r="R671" s="9" t="s">
        <v>2040</v>
      </c>
      <c r="S671" s="12">
        <f t="shared" si="42"/>
        <v>42912.208333333328</v>
      </c>
      <c r="T671" s="12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 s="15">
        <v>16200</v>
      </c>
      <c r="E672" s="15">
        <v>75955</v>
      </c>
      <c r="F672" s="4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6">
        <f t="shared" si="40"/>
        <v>4.6885802469135802</v>
      </c>
      <c r="P672">
        <f t="shared" si="41"/>
        <v>38528</v>
      </c>
      <c r="Q672" t="s">
        <v>2035</v>
      </c>
      <c r="R672" s="9" t="s">
        <v>2045</v>
      </c>
      <c r="S672" s="12">
        <f t="shared" si="42"/>
        <v>42425.25</v>
      </c>
      <c r="T672" s="12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 s="15">
        <v>97600</v>
      </c>
      <c r="E673" s="15">
        <v>119127</v>
      </c>
      <c r="F673" s="4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6">
        <f t="shared" si="40"/>
        <v>1.220563524590164</v>
      </c>
      <c r="P673">
        <f t="shared" si="41"/>
        <v>60100</v>
      </c>
      <c r="Q673" t="s">
        <v>2039</v>
      </c>
      <c r="R673" s="9" t="s">
        <v>2040</v>
      </c>
      <c r="S673" s="12">
        <f t="shared" si="42"/>
        <v>40390.208333333336</v>
      </c>
      <c r="T673" s="12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 s="15">
        <v>197900</v>
      </c>
      <c r="E674" s="15">
        <v>110689</v>
      </c>
      <c r="F674" s="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6">
        <f t="shared" si="40"/>
        <v>0.55931783729156137</v>
      </c>
      <c r="P674">
        <f t="shared" si="41"/>
        <v>57558.5</v>
      </c>
      <c r="Q674" t="s">
        <v>2039</v>
      </c>
      <c r="R674" s="9" t="s">
        <v>2040</v>
      </c>
      <c r="S674" s="12">
        <f t="shared" si="42"/>
        <v>43180.208333333328</v>
      </c>
      <c r="T674" s="12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 s="15">
        <v>5600</v>
      </c>
      <c r="E675" s="15">
        <v>2445</v>
      </c>
      <c r="F675" s="4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6">
        <f t="shared" si="40"/>
        <v>0.43660714285714286</v>
      </c>
      <c r="P675">
        <f t="shared" si="41"/>
        <v>1251.5</v>
      </c>
      <c r="Q675" t="s">
        <v>2035</v>
      </c>
      <c r="R675" s="9" t="s">
        <v>2045</v>
      </c>
      <c r="S675" s="12">
        <f t="shared" si="42"/>
        <v>42475.208333333328</v>
      </c>
      <c r="T675" s="12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 s="15">
        <v>170700</v>
      </c>
      <c r="E676" s="15">
        <v>57250</v>
      </c>
      <c r="F676" s="4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6">
        <f t="shared" si="40"/>
        <v>0.33538371411833628</v>
      </c>
      <c r="P676">
        <f t="shared" si="41"/>
        <v>29234</v>
      </c>
      <c r="Q676" t="s">
        <v>2054</v>
      </c>
      <c r="R676" s="9" t="s">
        <v>2055</v>
      </c>
      <c r="S676" s="12">
        <f t="shared" si="42"/>
        <v>40774.208333333336</v>
      </c>
      <c r="T676" s="12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 s="15">
        <v>9700</v>
      </c>
      <c r="E677" s="15">
        <v>11929</v>
      </c>
      <c r="F677" s="4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6">
        <f t="shared" si="40"/>
        <v>1.2297938144329896</v>
      </c>
      <c r="P677">
        <f t="shared" si="41"/>
        <v>6130</v>
      </c>
      <c r="Q677" t="s">
        <v>2064</v>
      </c>
      <c r="R677" s="9" t="s">
        <v>2065</v>
      </c>
      <c r="S677" s="12">
        <f t="shared" si="42"/>
        <v>43719.208333333328</v>
      </c>
      <c r="T677" s="12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 s="15">
        <v>62300</v>
      </c>
      <c r="E678" s="15">
        <v>118214</v>
      </c>
      <c r="F678" s="4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6">
        <f t="shared" si="40"/>
        <v>1.8974959871589085</v>
      </c>
      <c r="P678">
        <f t="shared" si="41"/>
        <v>59692</v>
      </c>
      <c r="Q678" t="s">
        <v>2054</v>
      </c>
      <c r="R678" s="9" t="s">
        <v>2055</v>
      </c>
      <c r="S678" s="12">
        <f t="shared" si="42"/>
        <v>41178.208333333336</v>
      </c>
      <c r="T678" s="12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 s="15">
        <v>5300</v>
      </c>
      <c r="E679" s="15">
        <v>4432</v>
      </c>
      <c r="F679" s="4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6">
        <f t="shared" si="40"/>
        <v>0.83622641509433959</v>
      </c>
      <c r="P679">
        <f t="shared" si="41"/>
        <v>2271.5</v>
      </c>
      <c r="Q679" t="s">
        <v>2047</v>
      </c>
      <c r="R679" s="9" t="s">
        <v>2053</v>
      </c>
      <c r="S679" s="12">
        <f t="shared" si="42"/>
        <v>42561.208333333328</v>
      </c>
      <c r="T679" s="12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 s="15">
        <v>99500</v>
      </c>
      <c r="E680" s="15">
        <v>17879</v>
      </c>
      <c r="F680" s="4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6">
        <f t="shared" si="40"/>
        <v>0.17968844221105529</v>
      </c>
      <c r="P680">
        <f t="shared" si="41"/>
        <v>9047</v>
      </c>
      <c r="Q680" t="s">
        <v>2041</v>
      </c>
      <c r="R680" s="9" t="s">
        <v>2044</v>
      </c>
      <c r="S680" s="12">
        <f t="shared" si="42"/>
        <v>43484.25</v>
      </c>
      <c r="T680" s="12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 s="15">
        <v>1400</v>
      </c>
      <c r="E681" s="15">
        <v>14511</v>
      </c>
      <c r="F681" s="4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6">
        <f t="shared" si="40"/>
        <v>10.365</v>
      </c>
      <c r="P681">
        <f t="shared" si="41"/>
        <v>7437</v>
      </c>
      <c r="Q681" t="s">
        <v>2033</v>
      </c>
      <c r="R681" s="9" t="s">
        <v>2034</v>
      </c>
      <c r="S681" s="12">
        <f t="shared" si="42"/>
        <v>43756.208333333328</v>
      </c>
      <c r="T681" s="12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 s="15">
        <v>145600</v>
      </c>
      <c r="E682" s="15">
        <v>141822</v>
      </c>
      <c r="F682" s="4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6">
        <f t="shared" si="40"/>
        <v>0.97405219780219776</v>
      </c>
      <c r="P682">
        <f t="shared" si="41"/>
        <v>72388.5</v>
      </c>
      <c r="Q682" t="s">
        <v>2050</v>
      </c>
      <c r="R682" s="9" t="s">
        <v>2061</v>
      </c>
      <c r="S682" s="12">
        <f t="shared" si="42"/>
        <v>43813.25</v>
      </c>
      <c r="T682" s="12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 s="15">
        <v>184100</v>
      </c>
      <c r="E683" s="15">
        <v>159037</v>
      </c>
      <c r="F683" s="4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6">
        <f t="shared" si="40"/>
        <v>0.86386203150461705</v>
      </c>
      <c r="P683">
        <f t="shared" si="41"/>
        <v>80347</v>
      </c>
      <c r="Q683" t="s">
        <v>2039</v>
      </c>
      <c r="R683" s="9" t="s">
        <v>2040</v>
      </c>
      <c r="S683" s="12">
        <f t="shared" si="42"/>
        <v>40898.25</v>
      </c>
      <c r="T683" s="12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 s="15">
        <v>5400</v>
      </c>
      <c r="E684" s="15">
        <v>8109</v>
      </c>
      <c r="F684" s="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6">
        <f t="shared" si="40"/>
        <v>1.5016666666666667</v>
      </c>
      <c r="P684">
        <f t="shared" si="41"/>
        <v>4106</v>
      </c>
      <c r="Q684" t="s">
        <v>2039</v>
      </c>
      <c r="R684" s="9" t="s">
        <v>2040</v>
      </c>
      <c r="S684" s="12">
        <f t="shared" si="42"/>
        <v>41619.25</v>
      </c>
      <c r="T684" s="12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 s="15">
        <v>2300</v>
      </c>
      <c r="E685" s="15">
        <v>8244</v>
      </c>
      <c r="F685" s="4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6">
        <f t="shared" si="40"/>
        <v>3.5843478260869563</v>
      </c>
      <c r="P685">
        <f t="shared" si="41"/>
        <v>4195.5</v>
      </c>
      <c r="Q685" t="s">
        <v>2039</v>
      </c>
      <c r="R685" s="9" t="s">
        <v>2040</v>
      </c>
      <c r="S685" s="12">
        <f t="shared" si="42"/>
        <v>43359.208333333328</v>
      </c>
      <c r="T685" s="12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 s="15">
        <v>1400</v>
      </c>
      <c r="E686" s="15">
        <v>7600</v>
      </c>
      <c r="F686" s="4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6">
        <f t="shared" si="40"/>
        <v>5.4285714285714288</v>
      </c>
      <c r="P686">
        <f t="shared" si="41"/>
        <v>3855</v>
      </c>
      <c r="Q686" t="s">
        <v>2047</v>
      </c>
      <c r="R686" s="9" t="s">
        <v>2048</v>
      </c>
      <c r="S686" s="12">
        <f t="shared" si="42"/>
        <v>40358.208333333336</v>
      </c>
      <c r="T686" s="12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 s="15">
        <v>140000</v>
      </c>
      <c r="E687" s="15">
        <v>94501</v>
      </c>
      <c r="F687" s="4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6">
        <f t="shared" si="40"/>
        <v>0.67500714285714281</v>
      </c>
      <c r="P687">
        <f t="shared" si="41"/>
        <v>47713.5</v>
      </c>
      <c r="Q687" t="s">
        <v>2039</v>
      </c>
      <c r="R687" s="9" t="s">
        <v>2040</v>
      </c>
      <c r="S687" s="12">
        <f t="shared" si="42"/>
        <v>42239.208333333328</v>
      </c>
      <c r="T687" s="12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 s="15">
        <v>7500</v>
      </c>
      <c r="E688" s="15">
        <v>14381</v>
      </c>
      <c r="F688" s="4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6">
        <f t="shared" si="40"/>
        <v>1.9174666666666667</v>
      </c>
      <c r="P688">
        <f t="shared" si="41"/>
        <v>7257.5</v>
      </c>
      <c r="Q688" t="s">
        <v>2037</v>
      </c>
      <c r="R688" s="9" t="s">
        <v>2046</v>
      </c>
      <c r="S688" s="12">
        <f t="shared" si="42"/>
        <v>43186.208333333328</v>
      </c>
      <c r="T688" s="12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 s="15">
        <v>1500</v>
      </c>
      <c r="E689" s="15">
        <v>13980</v>
      </c>
      <c r="F689" s="4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6">
        <f t="shared" si="40"/>
        <v>9.32</v>
      </c>
      <c r="P689">
        <f t="shared" si="41"/>
        <v>7124.5</v>
      </c>
      <c r="Q689" t="s">
        <v>2039</v>
      </c>
      <c r="R689" s="9" t="s">
        <v>2040</v>
      </c>
      <c r="S689" s="12">
        <f t="shared" si="42"/>
        <v>42806.25</v>
      </c>
      <c r="T689" s="12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 s="15">
        <v>2900</v>
      </c>
      <c r="E690" s="15">
        <v>12449</v>
      </c>
      <c r="F690" s="4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6">
        <f t="shared" si="40"/>
        <v>4.2927586206896553</v>
      </c>
      <c r="P690">
        <f t="shared" si="41"/>
        <v>6312</v>
      </c>
      <c r="Q690" t="s">
        <v>2041</v>
      </c>
      <c r="R690" s="9" t="s">
        <v>2060</v>
      </c>
      <c r="S690" s="12">
        <f t="shared" si="42"/>
        <v>43475.25</v>
      </c>
      <c r="T690" s="12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 s="15">
        <v>7300</v>
      </c>
      <c r="E691" s="15">
        <v>7348</v>
      </c>
      <c r="F691" s="4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6">
        <f t="shared" si="40"/>
        <v>1.0065753424657535</v>
      </c>
      <c r="P691">
        <f t="shared" si="41"/>
        <v>3708.5</v>
      </c>
      <c r="Q691" t="s">
        <v>2037</v>
      </c>
      <c r="R691" s="9" t="s">
        <v>2038</v>
      </c>
      <c r="S691" s="12">
        <f t="shared" si="42"/>
        <v>41576.208333333336</v>
      </c>
      <c r="T691" s="12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 s="15">
        <v>3600</v>
      </c>
      <c r="E692" s="15">
        <v>8158</v>
      </c>
      <c r="F692" s="4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6">
        <f t="shared" si="40"/>
        <v>2.266111111111111</v>
      </c>
      <c r="P692">
        <f t="shared" si="41"/>
        <v>4174</v>
      </c>
      <c r="Q692" t="s">
        <v>2041</v>
      </c>
      <c r="R692" s="9" t="s">
        <v>2042</v>
      </c>
      <c r="S692" s="12">
        <f t="shared" si="42"/>
        <v>40874.25</v>
      </c>
      <c r="T692" s="12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 s="15">
        <v>5000</v>
      </c>
      <c r="E693" s="15">
        <v>7119</v>
      </c>
      <c r="F693" s="4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6">
        <f t="shared" si="40"/>
        <v>1.4238</v>
      </c>
      <c r="P693">
        <f t="shared" si="41"/>
        <v>3678</v>
      </c>
      <c r="Q693" t="s">
        <v>2041</v>
      </c>
      <c r="R693" s="9" t="s">
        <v>2042</v>
      </c>
      <c r="S693" s="12">
        <f t="shared" si="42"/>
        <v>41185.208333333336</v>
      </c>
      <c r="T693" s="12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 s="15">
        <v>6000</v>
      </c>
      <c r="E694" s="15">
        <v>5438</v>
      </c>
      <c r="F694" s="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6">
        <f t="shared" si="40"/>
        <v>0.90633333333333332</v>
      </c>
      <c r="P694">
        <f t="shared" si="41"/>
        <v>2757.5</v>
      </c>
      <c r="Q694" t="s">
        <v>2035</v>
      </c>
      <c r="R694" s="9" t="s">
        <v>2036</v>
      </c>
      <c r="S694" s="12">
        <f t="shared" si="42"/>
        <v>43655.208333333328</v>
      </c>
      <c r="T694" s="12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 s="15">
        <v>180400</v>
      </c>
      <c r="E695" s="15">
        <v>115396</v>
      </c>
      <c r="F695" s="4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6">
        <f t="shared" si="40"/>
        <v>0.63966740576496672</v>
      </c>
      <c r="P695">
        <f t="shared" si="41"/>
        <v>58572</v>
      </c>
      <c r="Q695" t="s">
        <v>2039</v>
      </c>
      <c r="R695" s="9" t="s">
        <v>2040</v>
      </c>
      <c r="S695" s="12">
        <f t="shared" si="42"/>
        <v>43025.208333333328</v>
      </c>
      <c r="T695" s="12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 s="15">
        <v>9100</v>
      </c>
      <c r="E696" s="15">
        <v>7656</v>
      </c>
      <c r="F696" s="4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6">
        <f t="shared" si="40"/>
        <v>0.84131868131868137</v>
      </c>
      <c r="P696">
        <f t="shared" si="41"/>
        <v>3867.5</v>
      </c>
      <c r="Q696" t="s">
        <v>2039</v>
      </c>
      <c r="R696" s="9" t="s">
        <v>2040</v>
      </c>
      <c r="S696" s="12">
        <f t="shared" si="42"/>
        <v>43066.25</v>
      </c>
      <c r="T696" s="12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 s="15">
        <v>9200</v>
      </c>
      <c r="E697" s="15">
        <v>12322</v>
      </c>
      <c r="F697" s="4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6">
        <f t="shared" si="40"/>
        <v>1.3393478260869565</v>
      </c>
      <c r="P697">
        <f t="shared" si="41"/>
        <v>6259</v>
      </c>
      <c r="Q697" t="s">
        <v>2035</v>
      </c>
      <c r="R697" s="9" t="s">
        <v>2036</v>
      </c>
      <c r="S697" s="12">
        <f t="shared" si="42"/>
        <v>42322.25</v>
      </c>
      <c r="T697" s="12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 s="15">
        <v>164100</v>
      </c>
      <c r="E698" s="15">
        <v>96888</v>
      </c>
      <c r="F698" s="4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6">
        <f t="shared" si="40"/>
        <v>0.59042047531992692</v>
      </c>
      <c r="P698">
        <f t="shared" si="41"/>
        <v>48888.5</v>
      </c>
      <c r="Q698" t="s">
        <v>2039</v>
      </c>
      <c r="R698" s="9" t="s">
        <v>2040</v>
      </c>
      <c r="S698" s="12">
        <f t="shared" si="42"/>
        <v>42114.208333333328</v>
      </c>
      <c r="T698" s="12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 s="15">
        <v>128900</v>
      </c>
      <c r="E699" s="15">
        <v>196960</v>
      </c>
      <c r="F699" s="4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6">
        <f t="shared" si="40"/>
        <v>1.5280062063615205</v>
      </c>
      <c r="P699">
        <f t="shared" si="41"/>
        <v>102127.5</v>
      </c>
      <c r="Q699" t="s">
        <v>2035</v>
      </c>
      <c r="R699" s="9" t="s">
        <v>2043</v>
      </c>
      <c r="S699" s="12">
        <f t="shared" si="42"/>
        <v>43190.208333333328</v>
      </c>
      <c r="T699" s="12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 s="15">
        <v>42100</v>
      </c>
      <c r="E700" s="15">
        <v>188057</v>
      </c>
      <c r="F700" s="4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6">
        <f t="shared" si="40"/>
        <v>4.466912114014252</v>
      </c>
      <c r="P700">
        <f t="shared" si="41"/>
        <v>95475</v>
      </c>
      <c r="Q700" t="s">
        <v>2037</v>
      </c>
      <c r="R700" s="9" t="s">
        <v>2046</v>
      </c>
      <c r="S700" s="12">
        <f t="shared" si="42"/>
        <v>40871.25</v>
      </c>
      <c r="T700" s="12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 s="15">
        <v>7400</v>
      </c>
      <c r="E701" s="15">
        <v>6245</v>
      </c>
      <c r="F701" s="4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6">
        <f t="shared" si="40"/>
        <v>0.8439189189189189</v>
      </c>
      <c r="P701">
        <f t="shared" si="41"/>
        <v>3150.5</v>
      </c>
      <c r="Q701" t="s">
        <v>2041</v>
      </c>
      <c r="R701" s="9" t="s">
        <v>2044</v>
      </c>
      <c r="S701" s="12">
        <f t="shared" si="42"/>
        <v>43641.208333333328</v>
      </c>
      <c r="T701" s="12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 s="15">
        <v>100</v>
      </c>
      <c r="E702" s="15">
        <v>3</v>
      </c>
      <c r="F702" s="4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6">
        <f t="shared" si="40"/>
        <v>0.03</v>
      </c>
      <c r="P702">
        <f t="shared" si="41"/>
        <v>2</v>
      </c>
      <c r="Q702" t="s">
        <v>2037</v>
      </c>
      <c r="R702" s="9" t="s">
        <v>2046</v>
      </c>
      <c r="S702" s="12">
        <f t="shared" si="42"/>
        <v>40203.25</v>
      </c>
      <c r="T702" s="12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 s="15">
        <v>52000</v>
      </c>
      <c r="E703" s="15">
        <v>91014</v>
      </c>
      <c r="F703" s="4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6">
        <f t="shared" si="40"/>
        <v>1.7502692307692307</v>
      </c>
      <c r="P703">
        <f t="shared" si="41"/>
        <v>45917</v>
      </c>
      <c r="Q703" t="s">
        <v>2039</v>
      </c>
      <c r="R703" s="9" t="s">
        <v>2040</v>
      </c>
      <c r="S703" s="12">
        <f t="shared" si="42"/>
        <v>40629.208333333336</v>
      </c>
      <c r="T703" s="12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 s="15">
        <v>8700</v>
      </c>
      <c r="E704" s="15">
        <v>4710</v>
      </c>
      <c r="F704" s="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6">
        <f t="shared" si="40"/>
        <v>0.54137931034482756</v>
      </c>
      <c r="P704">
        <f t="shared" si="41"/>
        <v>2396.5</v>
      </c>
      <c r="Q704" t="s">
        <v>2037</v>
      </c>
      <c r="R704" s="9" t="s">
        <v>2046</v>
      </c>
      <c r="S704" s="12">
        <f t="shared" si="42"/>
        <v>41477.208333333336</v>
      </c>
      <c r="T704" s="12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 s="15">
        <v>63400</v>
      </c>
      <c r="E705" s="15">
        <v>197728</v>
      </c>
      <c r="F705" s="4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6">
        <f t="shared" si="40"/>
        <v>3.1187381703470032</v>
      </c>
      <c r="P705">
        <f t="shared" si="41"/>
        <v>99883</v>
      </c>
      <c r="Q705" t="s">
        <v>2047</v>
      </c>
      <c r="R705" s="9" t="s">
        <v>2059</v>
      </c>
      <c r="S705" s="12">
        <f t="shared" si="42"/>
        <v>41020.208333333336</v>
      </c>
      <c r="T705" s="12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 s="15">
        <v>8700</v>
      </c>
      <c r="E706" s="15">
        <v>10682</v>
      </c>
      <c r="F706" s="4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6">
        <f t="shared" si="40"/>
        <v>1.2278160919540231</v>
      </c>
      <c r="P706">
        <f t="shared" si="41"/>
        <v>5399</v>
      </c>
      <c r="Q706" t="s">
        <v>2041</v>
      </c>
      <c r="R706" s="9" t="s">
        <v>2049</v>
      </c>
      <c r="S706" s="12">
        <f t="shared" si="42"/>
        <v>42555.208333333328</v>
      </c>
      <c r="T706" s="12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 s="15">
        <v>169700</v>
      </c>
      <c r="E707" s="15">
        <v>168048</v>
      </c>
      <c r="F707" s="4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6">
        <f t="shared" ref="O707:O770" si="44">E707/D707</f>
        <v>0.99026517383618151</v>
      </c>
      <c r="P707">
        <f t="shared" ref="P707:P770" si="45">AVERAGE(E707,G707)</f>
        <v>85036.5</v>
      </c>
      <c r="Q707" t="s">
        <v>2047</v>
      </c>
      <c r="R707" s="9" t="s">
        <v>2048</v>
      </c>
      <c r="S707" s="12">
        <f t="shared" ref="S707:S770" si="46">(((J707/60)/60)/24)+DATE(1970,1,1)</f>
        <v>41619.25</v>
      </c>
      <c r="T707" s="12">
        <f t="shared" ref="T707:T770" si="47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 s="15">
        <v>108400</v>
      </c>
      <c r="E708" s="15">
        <v>138586</v>
      </c>
      <c r="F708" s="4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6">
        <f t="shared" si="44"/>
        <v>1.278468634686347</v>
      </c>
      <c r="P708">
        <f t="shared" si="45"/>
        <v>69965.5</v>
      </c>
      <c r="Q708" t="s">
        <v>2037</v>
      </c>
      <c r="R708" s="9" t="s">
        <v>2038</v>
      </c>
      <c r="S708" s="12">
        <f t="shared" si="46"/>
        <v>43471.25</v>
      </c>
      <c r="T708" s="12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 s="15">
        <v>7300</v>
      </c>
      <c r="E709" s="15">
        <v>11579</v>
      </c>
      <c r="F709" s="4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6">
        <f t="shared" si="44"/>
        <v>1.5861643835616439</v>
      </c>
      <c r="P709">
        <f t="shared" si="45"/>
        <v>5873.5</v>
      </c>
      <c r="Q709" t="s">
        <v>2041</v>
      </c>
      <c r="R709" s="9" t="s">
        <v>2044</v>
      </c>
      <c r="S709" s="12">
        <f t="shared" si="46"/>
        <v>43442.25</v>
      </c>
      <c r="T709" s="12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 s="15">
        <v>1700</v>
      </c>
      <c r="E710" s="15">
        <v>12020</v>
      </c>
      <c r="F710" s="4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6">
        <f t="shared" si="44"/>
        <v>7.0705882352941174</v>
      </c>
      <c r="P710">
        <f t="shared" si="45"/>
        <v>6078.5</v>
      </c>
      <c r="Q710" t="s">
        <v>2039</v>
      </c>
      <c r="R710" s="9" t="s">
        <v>2040</v>
      </c>
      <c r="S710" s="12">
        <f t="shared" si="46"/>
        <v>42877.208333333328</v>
      </c>
      <c r="T710" s="12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 s="15">
        <v>9800</v>
      </c>
      <c r="E711" s="15">
        <v>13954</v>
      </c>
      <c r="F711" s="4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6">
        <f t="shared" si="44"/>
        <v>1.4238775510204082</v>
      </c>
      <c r="P711">
        <f t="shared" si="45"/>
        <v>7070</v>
      </c>
      <c r="Q711" t="s">
        <v>2039</v>
      </c>
      <c r="R711" s="9" t="s">
        <v>2040</v>
      </c>
      <c r="S711" s="12">
        <f t="shared" si="46"/>
        <v>41018.208333333336</v>
      </c>
      <c r="T711" s="12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 s="15">
        <v>4300</v>
      </c>
      <c r="E712" s="15">
        <v>6358</v>
      </c>
      <c r="F712" s="4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6">
        <f t="shared" si="44"/>
        <v>1.4786046511627906</v>
      </c>
      <c r="P712">
        <f t="shared" si="45"/>
        <v>3241.5</v>
      </c>
      <c r="Q712" t="s">
        <v>2039</v>
      </c>
      <c r="R712" s="9" t="s">
        <v>2040</v>
      </c>
      <c r="S712" s="12">
        <f t="shared" si="46"/>
        <v>43295.208333333328</v>
      </c>
      <c r="T712" s="12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 s="15">
        <v>6200</v>
      </c>
      <c r="E713" s="15">
        <v>1260</v>
      </c>
      <c r="F713" s="4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6">
        <f t="shared" si="44"/>
        <v>0.20322580645161289</v>
      </c>
      <c r="P713">
        <f t="shared" si="45"/>
        <v>637</v>
      </c>
      <c r="Q713" t="s">
        <v>2039</v>
      </c>
      <c r="R713" s="9" t="s">
        <v>2040</v>
      </c>
      <c r="S713" s="12">
        <f t="shared" si="46"/>
        <v>42393.25</v>
      </c>
      <c r="T713" s="12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 s="15">
        <v>800</v>
      </c>
      <c r="E714" s="15">
        <v>14725</v>
      </c>
      <c r="F714" s="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6">
        <f t="shared" si="44"/>
        <v>18.40625</v>
      </c>
      <c r="P714">
        <f t="shared" si="45"/>
        <v>7463.5</v>
      </c>
      <c r="Q714" t="s">
        <v>2039</v>
      </c>
      <c r="R714" s="9" t="s">
        <v>2040</v>
      </c>
      <c r="S714" s="12">
        <f t="shared" si="46"/>
        <v>42559.208333333328</v>
      </c>
      <c r="T714" s="12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 s="15">
        <v>6900</v>
      </c>
      <c r="E715" s="15">
        <v>11174</v>
      </c>
      <c r="F715" s="4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6">
        <f t="shared" si="44"/>
        <v>1.6194202898550725</v>
      </c>
      <c r="P715">
        <f t="shared" si="45"/>
        <v>5638.5</v>
      </c>
      <c r="Q715" t="s">
        <v>2047</v>
      </c>
      <c r="R715" s="9" t="s">
        <v>2056</v>
      </c>
      <c r="S715" s="12">
        <f t="shared" si="46"/>
        <v>42604.208333333328</v>
      </c>
      <c r="T715" s="12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 s="15">
        <v>38500</v>
      </c>
      <c r="E716" s="15">
        <v>182036</v>
      </c>
      <c r="F716" s="4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6">
        <f t="shared" si="44"/>
        <v>4.7282077922077921</v>
      </c>
      <c r="P716">
        <f t="shared" si="45"/>
        <v>91910.5</v>
      </c>
      <c r="Q716" t="s">
        <v>2035</v>
      </c>
      <c r="R716" s="9" t="s">
        <v>2036</v>
      </c>
      <c r="S716" s="12">
        <f t="shared" si="46"/>
        <v>41870.208333333336</v>
      </c>
      <c r="T716" s="12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 s="15">
        <v>118000</v>
      </c>
      <c r="E717" s="15">
        <v>28870</v>
      </c>
      <c r="F717" s="4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6">
        <f t="shared" si="44"/>
        <v>0.24466101694915254</v>
      </c>
      <c r="P717">
        <f t="shared" si="45"/>
        <v>14763</v>
      </c>
      <c r="Q717" t="s">
        <v>2050</v>
      </c>
      <c r="R717" s="9" t="s">
        <v>2061</v>
      </c>
      <c r="S717" s="12">
        <f t="shared" si="46"/>
        <v>40397.208333333336</v>
      </c>
      <c r="T717" s="12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 s="15">
        <v>2000</v>
      </c>
      <c r="E718" s="15">
        <v>10353</v>
      </c>
      <c r="F718" s="4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6">
        <f t="shared" si="44"/>
        <v>5.1764999999999999</v>
      </c>
      <c r="P718">
        <f t="shared" si="45"/>
        <v>5255</v>
      </c>
      <c r="Q718" t="s">
        <v>2039</v>
      </c>
      <c r="R718" s="9" t="s">
        <v>2040</v>
      </c>
      <c r="S718" s="12">
        <f t="shared" si="46"/>
        <v>41465.208333333336</v>
      </c>
      <c r="T718" s="12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 s="15">
        <v>5600</v>
      </c>
      <c r="E719" s="15">
        <v>13868</v>
      </c>
      <c r="F719" s="4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6">
        <f t="shared" si="44"/>
        <v>2.4764285714285714</v>
      </c>
      <c r="P719">
        <f t="shared" si="45"/>
        <v>7211.5</v>
      </c>
      <c r="Q719" t="s">
        <v>2041</v>
      </c>
      <c r="R719" s="9" t="s">
        <v>2042</v>
      </c>
      <c r="S719" s="12">
        <f t="shared" si="46"/>
        <v>40777.208333333336</v>
      </c>
      <c r="T719" s="12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 s="15">
        <v>8300</v>
      </c>
      <c r="E720" s="15">
        <v>8317</v>
      </c>
      <c r="F720" s="4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6">
        <f t="shared" si="44"/>
        <v>1.0020481927710843</v>
      </c>
      <c r="P720">
        <f t="shared" si="45"/>
        <v>4307</v>
      </c>
      <c r="Q720" t="s">
        <v>2037</v>
      </c>
      <c r="R720" s="9" t="s">
        <v>2046</v>
      </c>
      <c r="S720" s="12">
        <f t="shared" si="46"/>
        <v>41442.208333333336</v>
      </c>
      <c r="T720" s="12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 s="15">
        <v>6900</v>
      </c>
      <c r="E721" s="15">
        <v>10557</v>
      </c>
      <c r="F721" s="4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6">
        <f t="shared" si="44"/>
        <v>1.53</v>
      </c>
      <c r="P721">
        <f t="shared" si="45"/>
        <v>5340</v>
      </c>
      <c r="Q721" t="s">
        <v>2047</v>
      </c>
      <c r="R721" s="9" t="s">
        <v>2053</v>
      </c>
      <c r="S721" s="12">
        <f t="shared" si="46"/>
        <v>41058.208333333336</v>
      </c>
      <c r="T721" s="12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 s="15">
        <v>8700</v>
      </c>
      <c r="E722" s="15">
        <v>3227</v>
      </c>
      <c r="F722" s="4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6">
        <f t="shared" si="44"/>
        <v>0.37091954022988505</v>
      </c>
      <c r="P722">
        <f t="shared" si="45"/>
        <v>1632.5</v>
      </c>
      <c r="Q722" t="s">
        <v>2039</v>
      </c>
      <c r="R722" s="9" t="s">
        <v>2040</v>
      </c>
      <c r="S722" s="12">
        <f t="shared" si="46"/>
        <v>43152.25</v>
      </c>
      <c r="T722" s="12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 s="15">
        <v>123600</v>
      </c>
      <c r="E723" s="15">
        <v>5429</v>
      </c>
      <c r="F723" s="4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6">
        <f t="shared" si="44"/>
        <v>4.3923948220064728E-2</v>
      </c>
      <c r="P723">
        <f t="shared" si="45"/>
        <v>2744.5</v>
      </c>
      <c r="Q723" t="s">
        <v>2035</v>
      </c>
      <c r="R723" s="9" t="s">
        <v>2036</v>
      </c>
      <c r="S723" s="12">
        <f t="shared" si="46"/>
        <v>43194.208333333328</v>
      </c>
      <c r="T723" s="12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 s="15">
        <v>48500</v>
      </c>
      <c r="E724" s="15">
        <v>75906</v>
      </c>
      <c r="F724" s="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6">
        <f t="shared" si="44"/>
        <v>1.5650721649484536</v>
      </c>
      <c r="P724">
        <f t="shared" si="45"/>
        <v>39471</v>
      </c>
      <c r="Q724" t="s">
        <v>2041</v>
      </c>
      <c r="R724" s="9" t="s">
        <v>2042</v>
      </c>
      <c r="S724" s="12">
        <f t="shared" si="46"/>
        <v>43045.25</v>
      </c>
      <c r="T724" s="12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 s="15">
        <v>4900</v>
      </c>
      <c r="E725" s="15">
        <v>13250</v>
      </c>
      <c r="F725" s="4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6">
        <f t="shared" si="44"/>
        <v>2.704081632653061</v>
      </c>
      <c r="P725">
        <f t="shared" si="45"/>
        <v>6697</v>
      </c>
      <c r="Q725" t="s">
        <v>2039</v>
      </c>
      <c r="R725" s="9" t="s">
        <v>2040</v>
      </c>
      <c r="S725" s="12">
        <f t="shared" si="46"/>
        <v>42431.25</v>
      </c>
      <c r="T725" s="12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 s="15">
        <v>8400</v>
      </c>
      <c r="E726" s="15">
        <v>11261</v>
      </c>
      <c r="F726" s="4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6">
        <f t="shared" si="44"/>
        <v>1.3405952380952382</v>
      </c>
      <c r="P726">
        <f t="shared" si="45"/>
        <v>5691</v>
      </c>
      <c r="Q726" t="s">
        <v>2039</v>
      </c>
      <c r="R726" s="9" t="s">
        <v>2040</v>
      </c>
      <c r="S726" s="12">
        <f t="shared" si="46"/>
        <v>41934.208333333336</v>
      </c>
      <c r="T726" s="12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 s="15">
        <v>193200</v>
      </c>
      <c r="E727" s="15">
        <v>97369</v>
      </c>
      <c r="F727" s="4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6">
        <f t="shared" si="44"/>
        <v>0.50398033126293995</v>
      </c>
      <c r="P727">
        <f t="shared" si="45"/>
        <v>49482.5</v>
      </c>
      <c r="Q727" t="s">
        <v>2050</v>
      </c>
      <c r="R727" s="9" t="s">
        <v>2061</v>
      </c>
      <c r="S727" s="12">
        <f t="shared" si="46"/>
        <v>41958.25</v>
      </c>
      <c r="T727" s="12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 s="15">
        <v>54300</v>
      </c>
      <c r="E728" s="15">
        <v>48227</v>
      </c>
      <c r="F728" s="4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6">
        <f t="shared" si="44"/>
        <v>0.88815837937384901</v>
      </c>
      <c r="P728">
        <f t="shared" si="45"/>
        <v>24375.5</v>
      </c>
      <c r="Q728" t="s">
        <v>2039</v>
      </c>
      <c r="R728" s="9" t="s">
        <v>2040</v>
      </c>
      <c r="S728" s="12">
        <f t="shared" si="46"/>
        <v>40476.208333333336</v>
      </c>
      <c r="T728" s="12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 s="15">
        <v>8900</v>
      </c>
      <c r="E729" s="15">
        <v>14685</v>
      </c>
      <c r="F729" s="4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6">
        <f t="shared" si="44"/>
        <v>1.65</v>
      </c>
      <c r="P729">
        <f t="shared" si="45"/>
        <v>7433</v>
      </c>
      <c r="Q729" t="s">
        <v>2037</v>
      </c>
      <c r="R729" s="9" t="s">
        <v>2038</v>
      </c>
      <c r="S729" s="12">
        <f t="shared" si="46"/>
        <v>43485.25</v>
      </c>
      <c r="T729" s="12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 s="15">
        <v>4200</v>
      </c>
      <c r="E730" s="15">
        <v>735</v>
      </c>
      <c r="F730" s="4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6">
        <f t="shared" si="44"/>
        <v>0.17499999999999999</v>
      </c>
      <c r="P730">
        <f t="shared" si="45"/>
        <v>372.5</v>
      </c>
      <c r="Q730" t="s">
        <v>2039</v>
      </c>
      <c r="R730" s="9" t="s">
        <v>2040</v>
      </c>
      <c r="S730" s="12">
        <f t="shared" si="46"/>
        <v>42515.208333333328</v>
      </c>
      <c r="T730" s="12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 s="15">
        <v>5600</v>
      </c>
      <c r="E731" s="15">
        <v>10397</v>
      </c>
      <c r="F731" s="4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6">
        <f t="shared" si="44"/>
        <v>1.8566071428571429</v>
      </c>
      <c r="P731">
        <f t="shared" si="45"/>
        <v>5259.5</v>
      </c>
      <c r="Q731" t="s">
        <v>2041</v>
      </c>
      <c r="R731" s="9" t="s">
        <v>2044</v>
      </c>
      <c r="S731" s="12">
        <f t="shared" si="46"/>
        <v>41309.25</v>
      </c>
      <c r="T731" s="12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 s="15">
        <v>28800</v>
      </c>
      <c r="E732" s="15">
        <v>118847</v>
      </c>
      <c r="F732" s="4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6">
        <f t="shared" si="44"/>
        <v>4.1266319444444441</v>
      </c>
      <c r="P732">
        <f t="shared" si="45"/>
        <v>59959</v>
      </c>
      <c r="Q732" t="s">
        <v>2037</v>
      </c>
      <c r="R732" s="9" t="s">
        <v>2046</v>
      </c>
      <c r="S732" s="12">
        <f t="shared" si="46"/>
        <v>42147.208333333328</v>
      </c>
      <c r="T732" s="12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 s="15">
        <v>8000</v>
      </c>
      <c r="E733" s="15">
        <v>7220</v>
      </c>
      <c r="F733" s="4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6">
        <f t="shared" si="44"/>
        <v>0.90249999999999997</v>
      </c>
      <c r="P733">
        <f t="shared" si="45"/>
        <v>3719.5</v>
      </c>
      <c r="Q733" t="s">
        <v>2037</v>
      </c>
      <c r="R733" s="9" t="s">
        <v>2038</v>
      </c>
      <c r="S733" s="12">
        <f t="shared" si="46"/>
        <v>42939.208333333328</v>
      </c>
      <c r="T733" s="12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 s="15">
        <v>117000</v>
      </c>
      <c r="E734" s="15">
        <v>107622</v>
      </c>
      <c r="F734" s="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6">
        <f t="shared" si="44"/>
        <v>0.91984615384615387</v>
      </c>
      <c r="P734">
        <f t="shared" si="45"/>
        <v>54371.5</v>
      </c>
      <c r="Q734" t="s">
        <v>2035</v>
      </c>
      <c r="R734" s="9" t="s">
        <v>2036</v>
      </c>
      <c r="S734" s="12">
        <f t="shared" si="46"/>
        <v>42816.208333333328</v>
      </c>
      <c r="T734" s="12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 s="15">
        <v>15800</v>
      </c>
      <c r="E735" s="15">
        <v>83267</v>
      </c>
      <c r="F735" s="4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6">
        <f t="shared" si="44"/>
        <v>5.2700632911392402</v>
      </c>
      <c r="P735">
        <f t="shared" si="45"/>
        <v>42123.5</v>
      </c>
      <c r="Q735" t="s">
        <v>2035</v>
      </c>
      <c r="R735" s="9" t="s">
        <v>2057</v>
      </c>
      <c r="S735" s="12">
        <f t="shared" si="46"/>
        <v>41844.208333333336</v>
      </c>
      <c r="T735" s="12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 s="15">
        <v>4200</v>
      </c>
      <c r="E736" s="15">
        <v>13404</v>
      </c>
      <c r="F736" s="4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6">
        <f t="shared" si="44"/>
        <v>3.1914285714285713</v>
      </c>
      <c r="P736">
        <f t="shared" si="45"/>
        <v>6970</v>
      </c>
      <c r="Q736" t="s">
        <v>2039</v>
      </c>
      <c r="R736" s="9" t="s">
        <v>2040</v>
      </c>
      <c r="S736" s="12">
        <f t="shared" si="46"/>
        <v>42763.25</v>
      </c>
      <c r="T736" s="12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 s="15">
        <v>37100</v>
      </c>
      <c r="E737" s="15">
        <v>131404</v>
      </c>
      <c r="F737" s="4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6">
        <f t="shared" si="44"/>
        <v>3.5418867924528303</v>
      </c>
      <c r="P737">
        <f t="shared" si="45"/>
        <v>66697.5</v>
      </c>
      <c r="Q737" t="s">
        <v>2054</v>
      </c>
      <c r="R737" s="9" t="s">
        <v>2055</v>
      </c>
      <c r="S737" s="12">
        <f t="shared" si="46"/>
        <v>42459.208333333328</v>
      </c>
      <c r="T737" s="12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 s="15">
        <v>7700</v>
      </c>
      <c r="E738" s="15">
        <v>2533</v>
      </c>
      <c r="F738" s="4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6">
        <f t="shared" si="44"/>
        <v>0.32896103896103895</v>
      </c>
      <c r="P738">
        <f t="shared" si="45"/>
        <v>1281</v>
      </c>
      <c r="Q738" t="s">
        <v>2047</v>
      </c>
      <c r="R738" s="9" t="s">
        <v>2048</v>
      </c>
      <c r="S738" s="12">
        <f t="shared" si="46"/>
        <v>42055.25</v>
      </c>
      <c r="T738" s="12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 s="15">
        <v>3700</v>
      </c>
      <c r="E739" s="15">
        <v>5028</v>
      </c>
      <c r="F739" s="4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6">
        <f t="shared" si="44"/>
        <v>1.358918918918919</v>
      </c>
      <c r="P739">
        <f t="shared" si="45"/>
        <v>2604</v>
      </c>
      <c r="Q739" t="s">
        <v>2035</v>
      </c>
      <c r="R739" s="9" t="s">
        <v>2045</v>
      </c>
      <c r="S739" s="12">
        <f t="shared" si="46"/>
        <v>42685.25</v>
      </c>
      <c r="T739" s="12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 s="15">
        <v>74700</v>
      </c>
      <c r="E740" s="15">
        <v>1557</v>
      </c>
      <c r="F740" s="4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6">
        <f t="shared" si="44"/>
        <v>2.0843373493975904E-2</v>
      </c>
      <c r="P740">
        <f t="shared" si="45"/>
        <v>786</v>
      </c>
      <c r="Q740" t="s">
        <v>2039</v>
      </c>
      <c r="R740" s="9" t="s">
        <v>2040</v>
      </c>
      <c r="S740" s="12">
        <f t="shared" si="46"/>
        <v>41959.25</v>
      </c>
      <c r="T740" s="12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 s="15">
        <v>10000</v>
      </c>
      <c r="E741" s="15">
        <v>6100</v>
      </c>
      <c r="F741" s="4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6">
        <f t="shared" si="44"/>
        <v>0.61</v>
      </c>
      <c r="P741">
        <f t="shared" si="45"/>
        <v>3145.5</v>
      </c>
      <c r="Q741" t="s">
        <v>2035</v>
      </c>
      <c r="R741" s="9" t="s">
        <v>2045</v>
      </c>
      <c r="S741" s="12">
        <f t="shared" si="46"/>
        <v>41089.208333333336</v>
      </c>
      <c r="T741" s="12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 s="15">
        <v>5300</v>
      </c>
      <c r="E742" s="15">
        <v>1592</v>
      </c>
      <c r="F742" s="4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6">
        <f t="shared" si="44"/>
        <v>0.30037735849056602</v>
      </c>
      <c r="P742">
        <f t="shared" si="45"/>
        <v>804</v>
      </c>
      <c r="Q742" t="s">
        <v>2039</v>
      </c>
      <c r="R742" s="9" t="s">
        <v>2040</v>
      </c>
      <c r="S742" s="12">
        <f t="shared" si="46"/>
        <v>42769.25</v>
      </c>
      <c r="T742" s="12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 s="15">
        <v>1200</v>
      </c>
      <c r="E743" s="15">
        <v>14150</v>
      </c>
      <c r="F743" s="4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6">
        <f t="shared" si="44"/>
        <v>11.791666666666666</v>
      </c>
      <c r="P743">
        <f t="shared" si="45"/>
        <v>7140</v>
      </c>
      <c r="Q743" t="s">
        <v>2039</v>
      </c>
      <c r="R743" s="9" t="s">
        <v>2040</v>
      </c>
      <c r="S743" s="12">
        <f t="shared" si="46"/>
        <v>40321.208333333336</v>
      </c>
      <c r="T743" s="12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 s="15">
        <v>1200</v>
      </c>
      <c r="E744" s="15">
        <v>13513</v>
      </c>
      <c r="F744" s="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6">
        <f t="shared" si="44"/>
        <v>11.260833333333334</v>
      </c>
      <c r="P744">
        <f t="shared" si="45"/>
        <v>6817.5</v>
      </c>
      <c r="Q744" t="s">
        <v>2035</v>
      </c>
      <c r="R744" s="9" t="s">
        <v>2043</v>
      </c>
      <c r="S744" s="12">
        <f t="shared" si="46"/>
        <v>40197.25</v>
      </c>
      <c r="T744" s="12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 s="15">
        <v>3900</v>
      </c>
      <c r="E745" s="15">
        <v>504</v>
      </c>
      <c r="F745" s="4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6">
        <f t="shared" si="44"/>
        <v>0.12923076923076923</v>
      </c>
      <c r="P745">
        <f t="shared" si="45"/>
        <v>260.5</v>
      </c>
      <c r="Q745" t="s">
        <v>2039</v>
      </c>
      <c r="R745" s="9" t="s">
        <v>2040</v>
      </c>
      <c r="S745" s="12">
        <f t="shared" si="46"/>
        <v>42298.208333333328</v>
      </c>
      <c r="T745" s="12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 s="15">
        <v>2000</v>
      </c>
      <c r="E746" s="15">
        <v>14240</v>
      </c>
      <c r="F746" s="4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6">
        <f t="shared" si="44"/>
        <v>7.12</v>
      </c>
      <c r="P746">
        <f t="shared" si="45"/>
        <v>7190</v>
      </c>
      <c r="Q746" t="s">
        <v>2039</v>
      </c>
      <c r="R746" s="9" t="s">
        <v>2040</v>
      </c>
      <c r="S746" s="12">
        <f t="shared" si="46"/>
        <v>43322.208333333328</v>
      </c>
      <c r="T746" s="12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 s="15">
        <v>6900</v>
      </c>
      <c r="E747" s="15">
        <v>2091</v>
      </c>
      <c r="F747" s="4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6">
        <f t="shared" si="44"/>
        <v>0.30304347826086958</v>
      </c>
      <c r="P747">
        <f t="shared" si="45"/>
        <v>1062.5</v>
      </c>
      <c r="Q747" t="s">
        <v>2037</v>
      </c>
      <c r="R747" s="9" t="s">
        <v>2046</v>
      </c>
      <c r="S747" s="12">
        <f t="shared" si="46"/>
        <v>40328.208333333336</v>
      </c>
      <c r="T747" s="12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 s="15">
        <v>55800</v>
      </c>
      <c r="E748" s="15">
        <v>118580</v>
      </c>
      <c r="F748" s="4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6">
        <f t="shared" si="44"/>
        <v>2.1250896057347672</v>
      </c>
      <c r="P748">
        <f t="shared" si="45"/>
        <v>60984</v>
      </c>
      <c r="Q748" t="s">
        <v>2037</v>
      </c>
      <c r="R748" s="9" t="s">
        <v>2038</v>
      </c>
      <c r="S748" s="12">
        <f t="shared" si="46"/>
        <v>40825.208333333336</v>
      </c>
      <c r="T748" s="12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 s="15">
        <v>4900</v>
      </c>
      <c r="E749" s="15">
        <v>11214</v>
      </c>
      <c r="F749" s="4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6">
        <f t="shared" si="44"/>
        <v>2.2885714285714287</v>
      </c>
      <c r="P749">
        <f t="shared" si="45"/>
        <v>5747</v>
      </c>
      <c r="Q749" t="s">
        <v>2039</v>
      </c>
      <c r="R749" s="9" t="s">
        <v>2040</v>
      </c>
      <c r="S749" s="12">
        <f t="shared" si="46"/>
        <v>40423.208333333336</v>
      </c>
      <c r="T749" s="12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 s="15">
        <v>194900</v>
      </c>
      <c r="E750" s="15">
        <v>68137</v>
      </c>
      <c r="F750" s="4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6">
        <f t="shared" si="44"/>
        <v>0.34959979476654696</v>
      </c>
      <c r="P750">
        <f t="shared" si="45"/>
        <v>34375.5</v>
      </c>
      <c r="Q750" t="s">
        <v>2041</v>
      </c>
      <c r="R750" s="9" t="s">
        <v>2049</v>
      </c>
      <c r="S750" s="12">
        <f t="shared" si="46"/>
        <v>40238.25</v>
      </c>
      <c r="T750" s="12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 s="15">
        <v>8600</v>
      </c>
      <c r="E751" s="15">
        <v>13527</v>
      </c>
      <c r="F751" s="4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6">
        <f t="shared" si="44"/>
        <v>1.5729069767441861</v>
      </c>
      <c r="P751">
        <f t="shared" si="45"/>
        <v>6946.5</v>
      </c>
      <c r="Q751" t="s">
        <v>2037</v>
      </c>
      <c r="R751" s="9" t="s">
        <v>2046</v>
      </c>
      <c r="S751" s="12">
        <f t="shared" si="46"/>
        <v>41920.208333333336</v>
      </c>
      <c r="T751" s="12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 s="15">
        <v>100</v>
      </c>
      <c r="E752" s="15">
        <v>1</v>
      </c>
      <c r="F752" s="4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6">
        <f t="shared" si="44"/>
        <v>0.01</v>
      </c>
      <c r="P752">
        <f t="shared" si="45"/>
        <v>1</v>
      </c>
      <c r="Q752" t="s">
        <v>2035</v>
      </c>
      <c r="R752" s="9" t="s">
        <v>2043</v>
      </c>
      <c r="S752" s="12">
        <f t="shared" si="46"/>
        <v>40360.208333333336</v>
      </c>
      <c r="T752" s="12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 s="15">
        <v>3600</v>
      </c>
      <c r="E753" s="15">
        <v>8363</v>
      </c>
      <c r="F753" s="4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6">
        <f t="shared" si="44"/>
        <v>2.3230555555555554</v>
      </c>
      <c r="P753">
        <f t="shared" si="45"/>
        <v>4316.5</v>
      </c>
      <c r="Q753" t="s">
        <v>2047</v>
      </c>
      <c r="R753" s="9" t="s">
        <v>2048</v>
      </c>
      <c r="S753" s="12">
        <f t="shared" si="46"/>
        <v>42446.208333333328</v>
      </c>
      <c r="T753" s="12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 s="15">
        <v>5800</v>
      </c>
      <c r="E754" s="15">
        <v>5362</v>
      </c>
      <c r="F754" s="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6">
        <f t="shared" si="44"/>
        <v>0.92448275862068963</v>
      </c>
      <c r="P754">
        <f t="shared" si="45"/>
        <v>2738</v>
      </c>
      <c r="Q754" t="s">
        <v>2039</v>
      </c>
      <c r="R754" s="9" t="s">
        <v>2040</v>
      </c>
      <c r="S754" s="12">
        <f t="shared" si="46"/>
        <v>40395.208333333336</v>
      </c>
      <c r="T754" s="12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 s="15">
        <v>4700</v>
      </c>
      <c r="E755" s="15">
        <v>12065</v>
      </c>
      <c r="F755" s="4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6">
        <f t="shared" si="44"/>
        <v>2.5670212765957445</v>
      </c>
      <c r="P755">
        <f t="shared" si="45"/>
        <v>6101</v>
      </c>
      <c r="Q755" t="s">
        <v>2054</v>
      </c>
      <c r="R755" s="9" t="s">
        <v>2055</v>
      </c>
      <c r="S755" s="12">
        <f t="shared" si="46"/>
        <v>40321.208333333336</v>
      </c>
      <c r="T755" s="12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 s="15">
        <v>70400</v>
      </c>
      <c r="E756" s="15">
        <v>118603</v>
      </c>
      <c r="F756" s="4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6">
        <f t="shared" si="44"/>
        <v>1.6847017045454546</v>
      </c>
      <c r="P756">
        <f t="shared" si="45"/>
        <v>60904</v>
      </c>
      <c r="Q756" t="s">
        <v>2039</v>
      </c>
      <c r="R756" s="9" t="s">
        <v>2040</v>
      </c>
      <c r="S756" s="12">
        <f t="shared" si="46"/>
        <v>41210.208333333336</v>
      </c>
      <c r="T756" s="12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 s="15">
        <v>4500</v>
      </c>
      <c r="E757" s="15">
        <v>7496</v>
      </c>
      <c r="F757" s="4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6">
        <f t="shared" si="44"/>
        <v>1.6657777777777778</v>
      </c>
      <c r="P757">
        <f t="shared" si="45"/>
        <v>3892</v>
      </c>
      <c r="Q757" t="s">
        <v>2039</v>
      </c>
      <c r="R757" s="9" t="s">
        <v>2040</v>
      </c>
      <c r="S757" s="12">
        <f t="shared" si="46"/>
        <v>43096.25</v>
      </c>
      <c r="T757" s="12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 s="15">
        <v>1300</v>
      </c>
      <c r="E758" s="15">
        <v>10037</v>
      </c>
      <c r="F758" s="4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6">
        <f t="shared" si="44"/>
        <v>7.7207692307692311</v>
      </c>
      <c r="P758">
        <f t="shared" si="45"/>
        <v>5092.5</v>
      </c>
      <c r="Q758" t="s">
        <v>2039</v>
      </c>
      <c r="R758" s="9" t="s">
        <v>2040</v>
      </c>
      <c r="S758" s="12">
        <f t="shared" si="46"/>
        <v>42024.25</v>
      </c>
      <c r="T758" s="12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 s="15">
        <v>1400</v>
      </c>
      <c r="E759" s="15">
        <v>5696</v>
      </c>
      <c r="F759" s="4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6">
        <f t="shared" si="44"/>
        <v>4.0685714285714285</v>
      </c>
      <c r="P759">
        <f t="shared" si="45"/>
        <v>2905</v>
      </c>
      <c r="Q759" t="s">
        <v>2041</v>
      </c>
      <c r="R759" s="9" t="s">
        <v>2044</v>
      </c>
      <c r="S759" s="12">
        <f t="shared" si="46"/>
        <v>40675.208333333336</v>
      </c>
      <c r="T759" s="12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 s="15">
        <v>29600</v>
      </c>
      <c r="E760" s="15">
        <v>167005</v>
      </c>
      <c r="F760" s="4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6">
        <f t="shared" si="44"/>
        <v>5.6420608108108112</v>
      </c>
      <c r="P760">
        <f t="shared" si="45"/>
        <v>84261.5</v>
      </c>
      <c r="Q760" t="s">
        <v>2035</v>
      </c>
      <c r="R760" s="9" t="s">
        <v>2036</v>
      </c>
      <c r="S760" s="12">
        <f t="shared" si="46"/>
        <v>41936.208333333336</v>
      </c>
      <c r="T760" s="12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 s="15">
        <v>167500</v>
      </c>
      <c r="E761" s="15">
        <v>114615</v>
      </c>
      <c r="F761" s="4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6">
        <f t="shared" si="44"/>
        <v>0.6842686567164179</v>
      </c>
      <c r="P761">
        <f t="shared" si="45"/>
        <v>57944.5</v>
      </c>
      <c r="Q761" t="s">
        <v>2035</v>
      </c>
      <c r="R761" s="9" t="s">
        <v>2043</v>
      </c>
      <c r="S761" s="12">
        <f t="shared" si="46"/>
        <v>43136.25</v>
      </c>
      <c r="T761" s="12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 s="15">
        <v>48300</v>
      </c>
      <c r="E762" s="15">
        <v>16592</v>
      </c>
      <c r="F762" s="4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6">
        <f t="shared" si="44"/>
        <v>0.34351966873706002</v>
      </c>
      <c r="P762">
        <f t="shared" si="45"/>
        <v>8401</v>
      </c>
      <c r="Q762" t="s">
        <v>2050</v>
      </c>
      <c r="R762" s="9" t="s">
        <v>2051</v>
      </c>
      <c r="S762" s="12">
        <f t="shared" si="46"/>
        <v>43678.208333333328</v>
      </c>
      <c r="T762" s="12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 s="15">
        <v>2200</v>
      </c>
      <c r="E763" s="15">
        <v>14420</v>
      </c>
      <c r="F763" s="4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6">
        <f t="shared" si="44"/>
        <v>6.5545454545454547</v>
      </c>
      <c r="P763">
        <f t="shared" si="45"/>
        <v>7293</v>
      </c>
      <c r="Q763" t="s">
        <v>2035</v>
      </c>
      <c r="R763" s="9" t="s">
        <v>2036</v>
      </c>
      <c r="S763" s="12">
        <f t="shared" si="46"/>
        <v>42938.208333333328</v>
      </c>
      <c r="T763" s="12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 s="15">
        <v>3500</v>
      </c>
      <c r="E764" s="15">
        <v>6204</v>
      </c>
      <c r="F764" s="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6">
        <f t="shared" si="44"/>
        <v>1.7725714285714285</v>
      </c>
      <c r="P764">
        <f t="shared" si="45"/>
        <v>3152</v>
      </c>
      <c r="Q764" t="s">
        <v>2035</v>
      </c>
      <c r="R764" s="9" t="s">
        <v>2058</v>
      </c>
      <c r="S764" s="12">
        <f t="shared" si="46"/>
        <v>41241.25</v>
      </c>
      <c r="T764" s="12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 s="15">
        <v>5600</v>
      </c>
      <c r="E765" s="15">
        <v>6338</v>
      </c>
      <c r="F765" s="4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6">
        <f t="shared" si="44"/>
        <v>1.1317857142857144</v>
      </c>
      <c r="P765">
        <f t="shared" si="45"/>
        <v>3286.5</v>
      </c>
      <c r="Q765" t="s">
        <v>2039</v>
      </c>
      <c r="R765" s="9" t="s">
        <v>2040</v>
      </c>
      <c r="S765" s="12">
        <f t="shared" si="46"/>
        <v>41037.208333333336</v>
      </c>
      <c r="T765" s="12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 s="15">
        <v>1100</v>
      </c>
      <c r="E766" s="15">
        <v>8010</v>
      </c>
      <c r="F766" s="4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6">
        <f t="shared" si="44"/>
        <v>7.2818181818181822</v>
      </c>
      <c r="P766">
        <f t="shared" si="45"/>
        <v>4079</v>
      </c>
      <c r="Q766" t="s">
        <v>2035</v>
      </c>
      <c r="R766" s="9" t="s">
        <v>2036</v>
      </c>
      <c r="S766" s="12">
        <f t="shared" si="46"/>
        <v>40676.208333333336</v>
      </c>
      <c r="T766" s="12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 s="15">
        <v>3900</v>
      </c>
      <c r="E767" s="15">
        <v>8125</v>
      </c>
      <c r="F767" s="4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6">
        <f t="shared" si="44"/>
        <v>2.0833333333333335</v>
      </c>
      <c r="P767">
        <f t="shared" si="45"/>
        <v>4161.5</v>
      </c>
      <c r="Q767" t="s">
        <v>2035</v>
      </c>
      <c r="R767" s="9" t="s">
        <v>2045</v>
      </c>
      <c r="S767" s="12">
        <f t="shared" si="46"/>
        <v>42840.208333333328</v>
      </c>
      <c r="T767" s="12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 s="15">
        <v>43800</v>
      </c>
      <c r="E768" s="15">
        <v>13653</v>
      </c>
      <c r="F768" s="4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6">
        <f t="shared" si="44"/>
        <v>0.31171232876712329</v>
      </c>
      <c r="P768">
        <f t="shared" si="45"/>
        <v>6950.5</v>
      </c>
      <c r="Q768" t="s">
        <v>2041</v>
      </c>
      <c r="R768" s="9" t="s">
        <v>2063</v>
      </c>
      <c r="S768" s="12">
        <f t="shared" si="46"/>
        <v>43362.208333333328</v>
      </c>
      <c r="T768" s="12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 s="15">
        <v>97200</v>
      </c>
      <c r="E769" s="15">
        <v>55372</v>
      </c>
      <c r="F769" s="4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6">
        <f t="shared" si="44"/>
        <v>0.56967078189300413</v>
      </c>
      <c r="P769">
        <f t="shared" si="45"/>
        <v>27942.5</v>
      </c>
      <c r="Q769" t="s">
        <v>2047</v>
      </c>
      <c r="R769" s="9" t="s">
        <v>2059</v>
      </c>
      <c r="S769" s="12">
        <f t="shared" si="46"/>
        <v>42283.208333333328</v>
      </c>
      <c r="T769" s="12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 s="15">
        <v>4800</v>
      </c>
      <c r="E770" s="15">
        <v>11088</v>
      </c>
      <c r="F770" s="4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6">
        <f t="shared" si="44"/>
        <v>2.31</v>
      </c>
      <c r="P770">
        <f t="shared" si="45"/>
        <v>5619</v>
      </c>
      <c r="Q770" t="s">
        <v>2039</v>
      </c>
      <c r="R770" s="9" t="s">
        <v>2040</v>
      </c>
      <c r="S770" s="12">
        <f t="shared" si="46"/>
        <v>41619.25</v>
      </c>
      <c r="T770" s="12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 s="15">
        <v>125600</v>
      </c>
      <c r="E771" s="15">
        <v>109106</v>
      </c>
      <c r="F771" s="4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6">
        <f t="shared" ref="O771:O834" si="48">E771/D771</f>
        <v>0.86867834394904464</v>
      </c>
      <c r="P771">
        <f t="shared" ref="P771:P834" si="49">AVERAGE(E771,G771)</f>
        <v>56258</v>
      </c>
      <c r="Q771" t="s">
        <v>2050</v>
      </c>
      <c r="R771" s="9" t="s">
        <v>2051</v>
      </c>
      <c r="S771" s="12">
        <f t="shared" ref="S771:S834" si="50">(((J771/60)/60)/24)+DATE(1970,1,1)</f>
        <v>41501.208333333336</v>
      </c>
      <c r="T771" s="12">
        <f t="shared" ref="T771:T834" si="51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 s="15">
        <v>4300</v>
      </c>
      <c r="E772" s="15">
        <v>11642</v>
      </c>
      <c r="F772" s="4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6">
        <f t="shared" si="48"/>
        <v>2.7074418604651163</v>
      </c>
      <c r="P772">
        <f t="shared" si="49"/>
        <v>5929</v>
      </c>
      <c r="Q772" t="s">
        <v>2039</v>
      </c>
      <c r="R772" s="9" t="s">
        <v>2040</v>
      </c>
      <c r="S772" s="12">
        <f t="shared" si="50"/>
        <v>41743.208333333336</v>
      </c>
      <c r="T772" s="12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 s="15">
        <v>5600</v>
      </c>
      <c r="E773" s="15">
        <v>2769</v>
      </c>
      <c r="F773" s="4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6">
        <f t="shared" si="48"/>
        <v>0.49446428571428569</v>
      </c>
      <c r="P773">
        <f t="shared" si="49"/>
        <v>1397.5</v>
      </c>
      <c r="Q773" t="s">
        <v>2039</v>
      </c>
      <c r="R773" s="9" t="s">
        <v>2040</v>
      </c>
      <c r="S773" s="12">
        <f t="shared" si="50"/>
        <v>43491.25</v>
      </c>
      <c r="T773" s="12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 s="15">
        <v>149600</v>
      </c>
      <c r="E774" s="15">
        <v>169586</v>
      </c>
      <c r="F774" s="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6">
        <f t="shared" si="48"/>
        <v>1.1335962566844919</v>
      </c>
      <c r="P774">
        <f t="shared" si="49"/>
        <v>87362.5</v>
      </c>
      <c r="Q774" t="s">
        <v>2035</v>
      </c>
      <c r="R774" s="9" t="s">
        <v>2045</v>
      </c>
      <c r="S774" s="12">
        <f t="shared" si="50"/>
        <v>43505.25</v>
      </c>
      <c r="T774" s="12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 s="15">
        <v>53100</v>
      </c>
      <c r="E775" s="15">
        <v>101185</v>
      </c>
      <c r="F775" s="4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6">
        <f t="shared" si="48"/>
        <v>1.9055555555555554</v>
      </c>
      <c r="P775">
        <f t="shared" si="49"/>
        <v>51769</v>
      </c>
      <c r="Q775" t="s">
        <v>2039</v>
      </c>
      <c r="R775" s="9" t="s">
        <v>2040</v>
      </c>
      <c r="S775" s="12">
        <f t="shared" si="50"/>
        <v>42838.208333333328</v>
      </c>
      <c r="T775" s="12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 s="15">
        <v>5000</v>
      </c>
      <c r="E776" s="15">
        <v>6775</v>
      </c>
      <c r="F776" s="4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6">
        <f t="shared" si="48"/>
        <v>1.355</v>
      </c>
      <c r="P776">
        <f t="shared" si="49"/>
        <v>3426.5</v>
      </c>
      <c r="Q776" t="s">
        <v>2037</v>
      </c>
      <c r="R776" s="9" t="s">
        <v>2038</v>
      </c>
      <c r="S776" s="12">
        <f t="shared" si="50"/>
        <v>42513.208333333328</v>
      </c>
      <c r="T776" s="12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 s="15">
        <v>9400</v>
      </c>
      <c r="E777" s="15">
        <v>968</v>
      </c>
      <c r="F777" s="4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6">
        <f t="shared" si="48"/>
        <v>0.10297872340425532</v>
      </c>
      <c r="P777">
        <f t="shared" si="49"/>
        <v>489</v>
      </c>
      <c r="Q777" t="s">
        <v>2035</v>
      </c>
      <c r="R777" s="9" t="s">
        <v>2036</v>
      </c>
      <c r="S777" s="12">
        <f t="shared" si="50"/>
        <v>41949.25</v>
      </c>
      <c r="T777" s="12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 s="15">
        <v>110800</v>
      </c>
      <c r="E778" s="15">
        <v>72623</v>
      </c>
      <c r="F778" s="4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6">
        <f t="shared" si="48"/>
        <v>0.65544223826714798</v>
      </c>
      <c r="P778">
        <f t="shared" si="49"/>
        <v>37412</v>
      </c>
      <c r="Q778" t="s">
        <v>2039</v>
      </c>
      <c r="R778" s="9" t="s">
        <v>2040</v>
      </c>
      <c r="S778" s="12">
        <f t="shared" si="50"/>
        <v>43650.208333333328</v>
      </c>
      <c r="T778" s="12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 s="15">
        <v>93800</v>
      </c>
      <c r="E779" s="15">
        <v>45987</v>
      </c>
      <c r="F779" s="4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6">
        <f t="shared" si="48"/>
        <v>0.49026652452025588</v>
      </c>
      <c r="P779">
        <f t="shared" si="49"/>
        <v>23331.5</v>
      </c>
      <c r="Q779" t="s">
        <v>2039</v>
      </c>
      <c r="R779" s="9" t="s">
        <v>2040</v>
      </c>
      <c r="S779" s="12">
        <f t="shared" si="50"/>
        <v>40809.208333333336</v>
      </c>
      <c r="T779" s="12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 s="15">
        <v>1300</v>
      </c>
      <c r="E780" s="15">
        <v>10243</v>
      </c>
      <c r="F780" s="4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6">
        <f t="shared" si="48"/>
        <v>7.8792307692307695</v>
      </c>
      <c r="P780">
        <f t="shared" si="49"/>
        <v>5208.5</v>
      </c>
      <c r="Q780" t="s">
        <v>2041</v>
      </c>
      <c r="R780" s="9" t="s">
        <v>2049</v>
      </c>
      <c r="S780" s="12">
        <f t="shared" si="50"/>
        <v>40768.208333333336</v>
      </c>
      <c r="T780" s="12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 s="15">
        <v>108700</v>
      </c>
      <c r="E781" s="15">
        <v>87293</v>
      </c>
      <c r="F781" s="4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6">
        <f t="shared" si="48"/>
        <v>0.80306347746090156</v>
      </c>
      <c r="P781">
        <f t="shared" si="49"/>
        <v>44062</v>
      </c>
      <c r="Q781" t="s">
        <v>2039</v>
      </c>
      <c r="R781" s="9" t="s">
        <v>2040</v>
      </c>
      <c r="S781" s="12">
        <f t="shared" si="50"/>
        <v>42230.208333333328</v>
      </c>
      <c r="T781" s="12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 s="15">
        <v>5100</v>
      </c>
      <c r="E782" s="15">
        <v>5421</v>
      </c>
      <c r="F782" s="4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6">
        <f t="shared" si="48"/>
        <v>1.0629411764705883</v>
      </c>
      <c r="P782">
        <f t="shared" si="49"/>
        <v>2792.5</v>
      </c>
      <c r="Q782" t="s">
        <v>2041</v>
      </c>
      <c r="R782" s="9" t="s">
        <v>2044</v>
      </c>
      <c r="S782" s="12">
        <f t="shared" si="50"/>
        <v>42573.208333333328</v>
      </c>
      <c r="T782" s="12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 s="15">
        <v>8700</v>
      </c>
      <c r="E783" s="15">
        <v>4414</v>
      </c>
      <c r="F783" s="4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6">
        <f t="shared" si="48"/>
        <v>0.50735632183908042</v>
      </c>
      <c r="P783">
        <f t="shared" si="49"/>
        <v>2235</v>
      </c>
      <c r="Q783" t="s">
        <v>2039</v>
      </c>
      <c r="R783" s="9" t="s">
        <v>2040</v>
      </c>
      <c r="S783" s="12">
        <f t="shared" si="50"/>
        <v>40482.208333333336</v>
      </c>
      <c r="T783" s="12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 s="15">
        <v>5100</v>
      </c>
      <c r="E784" s="15">
        <v>10981</v>
      </c>
      <c r="F784" s="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6">
        <f t="shared" si="48"/>
        <v>2.153137254901961</v>
      </c>
      <c r="P784">
        <f t="shared" si="49"/>
        <v>5571</v>
      </c>
      <c r="Q784" t="s">
        <v>2041</v>
      </c>
      <c r="R784" s="9" t="s">
        <v>2049</v>
      </c>
      <c r="S784" s="12">
        <f t="shared" si="50"/>
        <v>40603.25</v>
      </c>
      <c r="T784" s="12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 s="15">
        <v>7400</v>
      </c>
      <c r="E785" s="15">
        <v>10451</v>
      </c>
      <c r="F785" s="4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6">
        <f t="shared" si="48"/>
        <v>1.4122972972972974</v>
      </c>
      <c r="P785">
        <f t="shared" si="49"/>
        <v>5294.5</v>
      </c>
      <c r="Q785" t="s">
        <v>2035</v>
      </c>
      <c r="R785" s="9" t="s">
        <v>2036</v>
      </c>
      <c r="S785" s="12">
        <f t="shared" si="50"/>
        <v>41625.25</v>
      </c>
      <c r="T785" s="12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 s="15">
        <v>88900</v>
      </c>
      <c r="E786" s="15">
        <v>102535</v>
      </c>
      <c r="F786" s="4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6">
        <f t="shared" si="48"/>
        <v>1.1533745781777278</v>
      </c>
      <c r="P786">
        <f t="shared" si="49"/>
        <v>52921.5</v>
      </c>
      <c r="Q786" t="s">
        <v>2037</v>
      </c>
      <c r="R786" s="9" t="s">
        <v>2038</v>
      </c>
      <c r="S786" s="12">
        <f t="shared" si="50"/>
        <v>42435.25</v>
      </c>
      <c r="T786" s="12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 s="15">
        <v>6700</v>
      </c>
      <c r="E787" s="15">
        <v>12939</v>
      </c>
      <c r="F787" s="4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6">
        <f t="shared" si="48"/>
        <v>1.9311940298507462</v>
      </c>
      <c r="P787">
        <f t="shared" si="49"/>
        <v>6533</v>
      </c>
      <c r="Q787" t="s">
        <v>2041</v>
      </c>
      <c r="R787" s="9" t="s">
        <v>2049</v>
      </c>
      <c r="S787" s="12">
        <f t="shared" si="50"/>
        <v>43582.208333333328</v>
      </c>
      <c r="T787" s="12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 s="15">
        <v>1500</v>
      </c>
      <c r="E788" s="15">
        <v>10946</v>
      </c>
      <c r="F788" s="4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6">
        <f t="shared" si="48"/>
        <v>7.2973333333333334</v>
      </c>
      <c r="P788">
        <f t="shared" si="49"/>
        <v>5576.5</v>
      </c>
      <c r="Q788" t="s">
        <v>2035</v>
      </c>
      <c r="R788" s="9" t="s">
        <v>2058</v>
      </c>
      <c r="S788" s="12">
        <f t="shared" si="50"/>
        <v>43186.208333333328</v>
      </c>
      <c r="T788" s="12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 s="15">
        <v>61200</v>
      </c>
      <c r="E789" s="15">
        <v>60994</v>
      </c>
      <c r="F789" s="4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6">
        <f t="shared" si="48"/>
        <v>0.99663398692810456</v>
      </c>
      <c r="P789">
        <f t="shared" si="49"/>
        <v>30926.5</v>
      </c>
      <c r="Q789" t="s">
        <v>2035</v>
      </c>
      <c r="R789" s="9" t="s">
        <v>2036</v>
      </c>
      <c r="S789" s="12">
        <f t="shared" si="50"/>
        <v>40684.208333333336</v>
      </c>
      <c r="T789" s="12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 s="15">
        <v>3600</v>
      </c>
      <c r="E790" s="15">
        <v>3174</v>
      </c>
      <c r="F790" s="4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6">
        <f t="shared" si="48"/>
        <v>0.88166666666666671</v>
      </c>
      <c r="P790">
        <f t="shared" si="49"/>
        <v>1602.5</v>
      </c>
      <c r="Q790" t="s">
        <v>2041</v>
      </c>
      <c r="R790" s="9" t="s">
        <v>2049</v>
      </c>
      <c r="S790" s="12">
        <f t="shared" si="50"/>
        <v>41202.208333333336</v>
      </c>
      <c r="T790" s="12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 s="15">
        <v>9000</v>
      </c>
      <c r="E791" s="15">
        <v>3351</v>
      </c>
      <c r="F791" s="4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6">
        <f t="shared" si="48"/>
        <v>0.37233333333333335</v>
      </c>
      <c r="P791">
        <f t="shared" si="49"/>
        <v>1698</v>
      </c>
      <c r="Q791" t="s">
        <v>2039</v>
      </c>
      <c r="R791" s="9" t="s">
        <v>2040</v>
      </c>
      <c r="S791" s="12">
        <f t="shared" si="50"/>
        <v>41786.208333333336</v>
      </c>
      <c r="T791" s="12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 s="15">
        <v>185900</v>
      </c>
      <c r="E792" s="15">
        <v>56774</v>
      </c>
      <c r="F792" s="4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6">
        <f t="shared" si="48"/>
        <v>0.30540075309306081</v>
      </c>
      <c r="P792">
        <f t="shared" si="49"/>
        <v>28943.5</v>
      </c>
      <c r="Q792" t="s">
        <v>2039</v>
      </c>
      <c r="R792" s="9" t="s">
        <v>2040</v>
      </c>
      <c r="S792" s="12">
        <f t="shared" si="50"/>
        <v>40223.25</v>
      </c>
      <c r="T792" s="12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 s="15">
        <v>2100</v>
      </c>
      <c r="E793" s="15">
        <v>540</v>
      </c>
      <c r="F793" s="4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6">
        <f t="shared" si="48"/>
        <v>0.25714285714285712</v>
      </c>
      <c r="P793">
        <f t="shared" si="49"/>
        <v>273</v>
      </c>
      <c r="Q793" t="s">
        <v>2033</v>
      </c>
      <c r="R793" s="9" t="s">
        <v>2034</v>
      </c>
      <c r="S793" s="12">
        <f t="shared" si="50"/>
        <v>42715.25</v>
      </c>
      <c r="T793" s="12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 s="15">
        <v>2000</v>
      </c>
      <c r="E794" s="15">
        <v>680</v>
      </c>
      <c r="F794" s="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6">
        <f t="shared" si="48"/>
        <v>0.34</v>
      </c>
      <c r="P794">
        <f t="shared" si="49"/>
        <v>343.5</v>
      </c>
      <c r="Q794" t="s">
        <v>2039</v>
      </c>
      <c r="R794" s="9" t="s">
        <v>2040</v>
      </c>
      <c r="S794" s="12">
        <f t="shared" si="50"/>
        <v>41451.208333333336</v>
      </c>
      <c r="T794" s="12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 s="15">
        <v>1100</v>
      </c>
      <c r="E795" s="15">
        <v>13045</v>
      </c>
      <c r="F795" s="4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6">
        <f t="shared" si="48"/>
        <v>11.859090909090909</v>
      </c>
      <c r="P795">
        <f t="shared" si="49"/>
        <v>6613</v>
      </c>
      <c r="Q795" t="s">
        <v>2047</v>
      </c>
      <c r="R795" s="9" t="s">
        <v>2048</v>
      </c>
      <c r="S795" s="12">
        <f t="shared" si="50"/>
        <v>41450.208333333336</v>
      </c>
      <c r="T795" s="12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 s="15">
        <v>6600</v>
      </c>
      <c r="E796" s="15">
        <v>8276</v>
      </c>
      <c r="F796" s="4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6">
        <f t="shared" si="48"/>
        <v>1.2539393939393939</v>
      </c>
      <c r="P796">
        <f t="shared" si="49"/>
        <v>4193</v>
      </c>
      <c r="Q796" t="s">
        <v>2035</v>
      </c>
      <c r="R796" s="9" t="s">
        <v>2036</v>
      </c>
      <c r="S796" s="12">
        <f t="shared" si="50"/>
        <v>43091.25</v>
      </c>
      <c r="T796" s="12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 s="15">
        <v>7100</v>
      </c>
      <c r="E797" s="15">
        <v>1022</v>
      </c>
      <c r="F797" s="4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6">
        <f t="shared" si="48"/>
        <v>0.14394366197183098</v>
      </c>
      <c r="P797">
        <f t="shared" si="49"/>
        <v>526.5</v>
      </c>
      <c r="Q797" t="s">
        <v>2041</v>
      </c>
      <c r="R797" s="9" t="s">
        <v>2044</v>
      </c>
      <c r="S797" s="12">
        <f t="shared" si="50"/>
        <v>42675.208333333328</v>
      </c>
      <c r="T797" s="12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 s="15">
        <v>7800</v>
      </c>
      <c r="E798" s="15">
        <v>4275</v>
      </c>
      <c r="F798" s="4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6">
        <f t="shared" si="48"/>
        <v>0.54807692307692313</v>
      </c>
      <c r="P798">
        <f t="shared" si="49"/>
        <v>2176.5</v>
      </c>
      <c r="Q798" t="s">
        <v>2050</v>
      </c>
      <c r="R798" s="9" t="s">
        <v>2061</v>
      </c>
      <c r="S798" s="12">
        <f t="shared" si="50"/>
        <v>41859.208333333336</v>
      </c>
      <c r="T798" s="12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 s="15">
        <v>7600</v>
      </c>
      <c r="E799" s="15">
        <v>8332</v>
      </c>
      <c r="F799" s="4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6">
        <f t="shared" si="48"/>
        <v>1.0963157894736841</v>
      </c>
      <c r="P799">
        <f t="shared" si="49"/>
        <v>4258.5</v>
      </c>
      <c r="Q799" t="s">
        <v>2037</v>
      </c>
      <c r="R799" s="9" t="s">
        <v>2038</v>
      </c>
      <c r="S799" s="12">
        <f t="shared" si="50"/>
        <v>43464.25</v>
      </c>
      <c r="T799" s="12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 s="15">
        <v>3400</v>
      </c>
      <c r="E800" s="15">
        <v>6408</v>
      </c>
      <c r="F800" s="4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6">
        <f t="shared" si="48"/>
        <v>1.8847058823529412</v>
      </c>
      <c r="P800">
        <f t="shared" si="49"/>
        <v>3264.5</v>
      </c>
      <c r="Q800" t="s">
        <v>2039</v>
      </c>
      <c r="R800" s="9" t="s">
        <v>2040</v>
      </c>
      <c r="S800" s="12">
        <f t="shared" si="50"/>
        <v>41060.208333333336</v>
      </c>
      <c r="T800" s="12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 s="15">
        <v>84500</v>
      </c>
      <c r="E801" s="15">
        <v>73522</v>
      </c>
      <c r="F801" s="4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6">
        <f t="shared" si="48"/>
        <v>0.87008284023668636</v>
      </c>
      <c r="P801">
        <f t="shared" si="49"/>
        <v>37373.5</v>
      </c>
      <c r="Q801" t="s">
        <v>2039</v>
      </c>
      <c r="R801" s="9" t="s">
        <v>2040</v>
      </c>
      <c r="S801" s="12">
        <f t="shared" si="50"/>
        <v>42399.25</v>
      </c>
      <c r="T801" s="12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 s="15">
        <v>100</v>
      </c>
      <c r="E802" s="15">
        <v>1</v>
      </c>
      <c r="F802" s="4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6">
        <f t="shared" si="48"/>
        <v>0.01</v>
      </c>
      <c r="P802">
        <f t="shared" si="49"/>
        <v>1</v>
      </c>
      <c r="Q802" t="s">
        <v>2035</v>
      </c>
      <c r="R802" s="9" t="s">
        <v>2036</v>
      </c>
      <c r="S802" s="12">
        <f t="shared" si="50"/>
        <v>42167.208333333328</v>
      </c>
      <c r="T802" s="12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 s="15">
        <v>2300</v>
      </c>
      <c r="E803" s="15">
        <v>4667</v>
      </c>
      <c r="F803" s="4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6">
        <f t="shared" si="48"/>
        <v>2.0291304347826089</v>
      </c>
      <c r="P803">
        <f t="shared" si="49"/>
        <v>2386.5</v>
      </c>
      <c r="Q803" t="s">
        <v>2054</v>
      </c>
      <c r="R803" s="9" t="s">
        <v>2055</v>
      </c>
      <c r="S803" s="12">
        <f t="shared" si="50"/>
        <v>43830.25</v>
      </c>
      <c r="T803" s="12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 s="15">
        <v>6200</v>
      </c>
      <c r="E804" s="15">
        <v>12216</v>
      </c>
      <c r="F804" s="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6">
        <f t="shared" si="48"/>
        <v>1.9703225806451612</v>
      </c>
      <c r="P804">
        <f t="shared" si="49"/>
        <v>6179</v>
      </c>
      <c r="Q804" t="s">
        <v>2054</v>
      </c>
      <c r="R804" s="9" t="s">
        <v>2055</v>
      </c>
      <c r="S804" s="12">
        <f t="shared" si="50"/>
        <v>43650.208333333328</v>
      </c>
      <c r="T804" s="12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 s="15">
        <v>6100</v>
      </c>
      <c r="E805" s="15">
        <v>6527</v>
      </c>
      <c r="F805" s="4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6">
        <f t="shared" si="48"/>
        <v>1.07</v>
      </c>
      <c r="P805">
        <f t="shared" si="49"/>
        <v>3380</v>
      </c>
      <c r="Q805" t="s">
        <v>2039</v>
      </c>
      <c r="R805" s="9" t="s">
        <v>2040</v>
      </c>
      <c r="S805" s="12">
        <f t="shared" si="50"/>
        <v>43492.25</v>
      </c>
      <c r="T805" s="12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 s="15">
        <v>2600</v>
      </c>
      <c r="E806" s="15">
        <v>6987</v>
      </c>
      <c r="F806" s="4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6">
        <f t="shared" si="48"/>
        <v>2.6873076923076922</v>
      </c>
      <c r="P806">
        <f t="shared" si="49"/>
        <v>3602.5</v>
      </c>
      <c r="Q806" t="s">
        <v>2035</v>
      </c>
      <c r="R806" s="9" t="s">
        <v>2036</v>
      </c>
      <c r="S806" s="12">
        <f t="shared" si="50"/>
        <v>43102.25</v>
      </c>
      <c r="T806" s="12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 s="15">
        <v>9700</v>
      </c>
      <c r="E807" s="15">
        <v>4932</v>
      </c>
      <c r="F807" s="4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6">
        <f t="shared" si="48"/>
        <v>0.50845360824742269</v>
      </c>
      <c r="P807">
        <f t="shared" si="49"/>
        <v>2499.5</v>
      </c>
      <c r="Q807" t="s">
        <v>2041</v>
      </c>
      <c r="R807" s="9" t="s">
        <v>2042</v>
      </c>
      <c r="S807" s="12">
        <f t="shared" si="50"/>
        <v>41958.25</v>
      </c>
      <c r="T807" s="12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 s="15">
        <v>700</v>
      </c>
      <c r="E808" s="15">
        <v>8262</v>
      </c>
      <c r="F808" s="4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6">
        <f t="shared" si="48"/>
        <v>11.802857142857142</v>
      </c>
      <c r="P808">
        <f t="shared" si="49"/>
        <v>4169</v>
      </c>
      <c r="Q808" t="s">
        <v>2041</v>
      </c>
      <c r="R808" s="9" t="s">
        <v>2044</v>
      </c>
      <c r="S808" s="12">
        <f t="shared" si="50"/>
        <v>40973.25</v>
      </c>
      <c r="T808" s="12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 s="15">
        <v>700</v>
      </c>
      <c r="E809" s="15">
        <v>1848</v>
      </c>
      <c r="F809" s="4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6">
        <f t="shared" si="48"/>
        <v>2.64</v>
      </c>
      <c r="P809">
        <f t="shared" si="49"/>
        <v>945.5</v>
      </c>
      <c r="Q809" t="s">
        <v>2039</v>
      </c>
      <c r="R809" s="9" t="s">
        <v>2040</v>
      </c>
      <c r="S809" s="12">
        <f t="shared" si="50"/>
        <v>43753.208333333328</v>
      </c>
      <c r="T809" s="12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 s="15">
        <v>5200</v>
      </c>
      <c r="E810" s="15">
        <v>1583</v>
      </c>
      <c r="F810" s="4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6">
        <f t="shared" si="48"/>
        <v>0.30442307692307691</v>
      </c>
      <c r="P810">
        <f t="shared" si="49"/>
        <v>801</v>
      </c>
      <c r="Q810" t="s">
        <v>2033</v>
      </c>
      <c r="R810" s="9" t="s">
        <v>2034</v>
      </c>
      <c r="S810" s="12">
        <f t="shared" si="50"/>
        <v>42507.208333333328</v>
      </c>
      <c r="T810" s="12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 s="15">
        <v>140800</v>
      </c>
      <c r="E811" s="15">
        <v>88536</v>
      </c>
      <c r="F811" s="4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6">
        <f t="shared" si="48"/>
        <v>0.62880681818181816</v>
      </c>
      <c r="P811">
        <f t="shared" si="49"/>
        <v>45322</v>
      </c>
      <c r="Q811" t="s">
        <v>2041</v>
      </c>
      <c r="R811" s="9" t="s">
        <v>2042</v>
      </c>
      <c r="S811" s="12">
        <f t="shared" si="50"/>
        <v>41135.208333333336</v>
      </c>
      <c r="T811" s="12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 s="15">
        <v>6400</v>
      </c>
      <c r="E812" s="15">
        <v>12360</v>
      </c>
      <c r="F812" s="4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6">
        <f t="shared" si="48"/>
        <v>1.9312499999999999</v>
      </c>
      <c r="P812">
        <f t="shared" si="49"/>
        <v>6290.5</v>
      </c>
      <c r="Q812" t="s">
        <v>2039</v>
      </c>
      <c r="R812" s="9" t="s">
        <v>2040</v>
      </c>
      <c r="S812" s="12">
        <f t="shared" si="50"/>
        <v>43067.25</v>
      </c>
      <c r="T812" s="12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 s="15">
        <v>92500</v>
      </c>
      <c r="E813" s="15">
        <v>71320</v>
      </c>
      <c r="F813" s="4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6">
        <f t="shared" si="48"/>
        <v>0.77102702702702708</v>
      </c>
      <c r="P813">
        <f t="shared" si="49"/>
        <v>35999.5</v>
      </c>
      <c r="Q813" t="s">
        <v>2050</v>
      </c>
      <c r="R813" s="9" t="s">
        <v>2051</v>
      </c>
      <c r="S813" s="12">
        <f t="shared" si="50"/>
        <v>42378.25</v>
      </c>
      <c r="T813" s="12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 s="15">
        <v>59700</v>
      </c>
      <c r="E814" s="15">
        <v>134640</v>
      </c>
      <c r="F814" s="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6">
        <f t="shared" si="48"/>
        <v>2.2552763819095478</v>
      </c>
      <c r="P814">
        <f t="shared" si="49"/>
        <v>68722.5</v>
      </c>
      <c r="Q814" t="s">
        <v>2047</v>
      </c>
      <c r="R814" s="9" t="s">
        <v>2048</v>
      </c>
      <c r="S814" s="12">
        <f t="shared" si="50"/>
        <v>43206.208333333328</v>
      </c>
      <c r="T814" s="12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 s="15">
        <v>3200</v>
      </c>
      <c r="E815" s="15">
        <v>7661</v>
      </c>
      <c r="F815" s="4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6">
        <f t="shared" si="48"/>
        <v>2.3940625</v>
      </c>
      <c r="P815">
        <f t="shared" si="49"/>
        <v>3864.5</v>
      </c>
      <c r="Q815" t="s">
        <v>2050</v>
      </c>
      <c r="R815" s="9" t="s">
        <v>2051</v>
      </c>
      <c r="S815" s="12">
        <f t="shared" si="50"/>
        <v>41148.208333333336</v>
      </c>
      <c r="T815" s="12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 s="15">
        <v>3200</v>
      </c>
      <c r="E816" s="15">
        <v>2950</v>
      </c>
      <c r="F816" s="4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6">
        <f t="shared" si="48"/>
        <v>0.921875</v>
      </c>
      <c r="P816">
        <f t="shared" si="49"/>
        <v>1493</v>
      </c>
      <c r="Q816" t="s">
        <v>2035</v>
      </c>
      <c r="R816" s="9" t="s">
        <v>2036</v>
      </c>
      <c r="S816" s="12">
        <f t="shared" si="50"/>
        <v>42517.208333333328</v>
      </c>
      <c r="T816" s="12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 s="15">
        <v>9000</v>
      </c>
      <c r="E817" s="15">
        <v>11721</v>
      </c>
      <c r="F817" s="4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6">
        <f t="shared" si="48"/>
        <v>1.3023333333333333</v>
      </c>
      <c r="P817">
        <f t="shared" si="49"/>
        <v>5952</v>
      </c>
      <c r="Q817" t="s">
        <v>2035</v>
      </c>
      <c r="R817" s="9" t="s">
        <v>2036</v>
      </c>
      <c r="S817" s="12">
        <f t="shared" si="50"/>
        <v>43068.25</v>
      </c>
      <c r="T817" s="12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 s="15">
        <v>2300</v>
      </c>
      <c r="E818" s="15">
        <v>14150</v>
      </c>
      <c r="F818" s="4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6">
        <f t="shared" si="48"/>
        <v>6.1521739130434785</v>
      </c>
      <c r="P818">
        <f t="shared" si="49"/>
        <v>7141.5</v>
      </c>
      <c r="Q818" t="s">
        <v>2039</v>
      </c>
      <c r="R818" s="9" t="s">
        <v>2040</v>
      </c>
      <c r="S818" s="12">
        <f t="shared" si="50"/>
        <v>41680.25</v>
      </c>
      <c r="T818" s="12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 s="15">
        <v>51300</v>
      </c>
      <c r="E819" s="15">
        <v>189192</v>
      </c>
      <c r="F819" s="4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6">
        <f t="shared" si="48"/>
        <v>3.687953216374269</v>
      </c>
      <c r="P819">
        <f t="shared" si="49"/>
        <v>95840.5</v>
      </c>
      <c r="Q819" t="s">
        <v>2047</v>
      </c>
      <c r="R819" s="9" t="s">
        <v>2048</v>
      </c>
      <c r="S819" s="12">
        <f t="shared" si="50"/>
        <v>43589.208333333328</v>
      </c>
      <c r="T819" s="12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 s="15">
        <v>700</v>
      </c>
      <c r="E820" s="15">
        <v>7664</v>
      </c>
      <c r="F820" s="4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6">
        <f t="shared" si="48"/>
        <v>10.948571428571428</v>
      </c>
      <c r="P820">
        <f t="shared" si="49"/>
        <v>3866.5</v>
      </c>
      <c r="Q820" t="s">
        <v>2039</v>
      </c>
      <c r="R820" s="9" t="s">
        <v>2040</v>
      </c>
      <c r="S820" s="12">
        <f t="shared" si="50"/>
        <v>43486.25</v>
      </c>
      <c r="T820" s="12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 s="15">
        <v>8900</v>
      </c>
      <c r="E821" s="15">
        <v>4509</v>
      </c>
      <c r="F821" s="4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6">
        <f t="shared" si="48"/>
        <v>0.50662921348314605</v>
      </c>
      <c r="P821">
        <f t="shared" si="49"/>
        <v>2278</v>
      </c>
      <c r="Q821" t="s">
        <v>2050</v>
      </c>
      <c r="R821" s="9" t="s">
        <v>2051</v>
      </c>
      <c r="S821" s="12">
        <f t="shared" si="50"/>
        <v>41237.25</v>
      </c>
      <c r="T821" s="12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 s="15">
        <v>1500</v>
      </c>
      <c r="E822" s="15">
        <v>12009</v>
      </c>
      <c r="F822" s="4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6">
        <f t="shared" si="48"/>
        <v>8.0060000000000002</v>
      </c>
      <c r="P822">
        <f t="shared" si="49"/>
        <v>6144</v>
      </c>
      <c r="Q822" t="s">
        <v>2035</v>
      </c>
      <c r="R822" s="9" t="s">
        <v>2036</v>
      </c>
      <c r="S822" s="12">
        <f t="shared" si="50"/>
        <v>43310.208333333328</v>
      </c>
      <c r="T822" s="12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 s="15">
        <v>4900</v>
      </c>
      <c r="E823" s="15">
        <v>14273</v>
      </c>
      <c r="F823" s="4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6">
        <f t="shared" si="48"/>
        <v>2.9128571428571428</v>
      </c>
      <c r="P823">
        <f t="shared" si="49"/>
        <v>7241.5</v>
      </c>
      <c r="Q823" t="s">
        <v>2041</v>
      </c>
      <c r="R823" s="9" t="s">
        <v>2042</v>
      </c>
      <c r="S823" s="12">
        <f t="shared" si="50"/>
        <v>42794.25</v>
      </c>
      <c r="T823" s="12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 s="15">
        <v>54000</v>
      </c>
      <c r="E824" s="15">
        <v>188982</v>
      </c>
      <c r="F824" s="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6">
        <f t="shared" si="48"/>
        <v>3.4996666666666667</v>
      </c>
      <c r="P824">
        <f t="shared" si="49"/>
        <v>95541</v>
      </c>
      <c r="Q824" t="s">
        <v>2035</v>
      </c>
      <c r="R824" s="9" t="s">
        <v>2036</v>
      </c>
      <c r="S824" s="12">
        <f t="shared" si="50"/>
        <v>41698.25</v>
      </c>
      <c r="T824" s="12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 s="15">
        <v>4100</v>
      </c>
      <c r="E825" s="15">
        <v>14640</v>
      </c>
      <c r="F825" s="4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6">
        <f t="shared" si="48"/>
        <v>3.5707317073170732</v>
      </c>
      <c r="P825">
        <f t="shared" si="49"/>
        <v>7446</v>
      </c>
      <c r="Q825" t="s">
        <v>2035</v>
      </c>
      <c r="R825" s="9" t="s">
        <v>2036</v>
      </c>
      <c r="S825" s="12">
        <f t="shared" si="50"/>
        <v>41892.208333333336</v>
      </c>
      <c r="T825" s="12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 s="15">
        <v>85000</v>
      </c>
      <c r="E826" s="15">
        <v>107516</v>
      </c>
      <c r="F826" s="4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6">
        <f t="shared" si="48"/>
        <v>1.2648941176470587</v>
      </c>
      <c r="P826">
        <f t="shared" si="49"/>
        <v>54398</v>
      </c>
      <c r="Q826" t="s">
        <v>2047</v>
      </c>
      <c r="R826" s="9" t="s">
        <v>2048</v>
      </c>
      <c r="S826" s="12">
        <f t="shared" si="50"/>
        <v>40348.208333333336</v>
      </c>
      <c r="T826" s="12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 s="15">
        <v>3600</v>
      </c>
      <c r="E827" s="15">
        <v>13950</v>
      </c>
      <c r="F827" s="4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6">
        <f t="shared" si="48"/>
        <v>3.875</v>
      </c>
      <c r="P827">
        <f t="shared" si="49"/>
        <v>7053.5</v>
      </c>
      <c r="Q827" t="s">
        <v>2041</v>
      </c>
      <c r="R827" s="9" t="s">
        <v>2052</v>
      </c>
      <c r="S827" s="12">
        <f t="shared" si="50"/>
        <v>42941.208333333328</v>
      </c>
      <c r="T827" s="12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 s="15">
        <v>2800</v>
      </c>
      <c r="E828" s="15">
        <v>12797</v>
      </c>
      <c r="F828" s="4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6">
        <f t="shared" si="48"/>
        <v>4.5703571428571426</v>
      </c>
      <c r="P828">
        <f t="shared" si="49"/>
        <v>6495.5</v>
      </c>
      <c r="Q828" t="s">
        <v>2039</v>
      </c>
      <c r="R828" s="9" t="s">
        <v>2040</v>
      </c>
      <c r="S828" s="12">
        <f t="shared" si="50"/>
        <v>40525.25</v>
      </c>
      <c r="T828" s="12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 s="15">
        <v>2300</v>
      </c>
      <c r="E829" s="15">
        <v>6134</v>
      </c>
      <c r="F829" s="4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6">
        <f t="shared" si="48"/>
        <v>2.6669565217391304</v>
      </c>
      <c r="P829">
        <f t="shared" si="49"/>
        <v>3108</v>
      </c>
      <c r="Q829" t="s">
        <v>2041</v>
      </c>
      <c r="R829" s="9" t="s">
        <v>2044</v>
      </c>
      <c r="S829" s="12">
        <f t="shared" si="50"/>
        <v>40666.208333333336</v>
      </c>
      <c r="T829" s="12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 s="15">
        <v>7100</v>
      </c>
      <c r="E830" s="15">
        <v>4899</v>
      </c>
      <c r="F830" s="4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6">
        <f t="shared" si="48"/>
        <v>0.69</v>
      </c>
      <c r="P830">
        <f t="shared" si="49"/>
        <v>2484.5</v>
      </c>
      <c r="Q830" t="s">
        <v>2039</v>
      </c>
      <c r="R830" s="9" t="s">
        <v>2040</v>
      </c>
      <c r="S830" s="12">
        <f t="shared" si="50"/>
        <v>43340.208333333328</v>
      </c>
      <c r="T830" s="12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 s="15">
        <v>9600</v>
      </c>
      <c r="E831" s="15">
        <v>4929</v>
      </c>
      <c r="F831" s="4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6">
        <f t="shared" si="48"/>
        <v>0.51343749999999999</v>
      </c>
      <c r="P831">
        <f t="shared" si="49"/>
        <v>2541.5</v>
      </c>
      <c r="Q831" t="s">
        <v>2039</v>
      </c>
      <c r="R831" s="9" t="s">
        <v>2040</v>
      </c>
      <c r="S831" s="12">
        <f t="shared" si="50"/>
        <v>42164.208333333328</v>
      </c>
      <c r="T831" s="12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 s="15">
        <v>121600</v>
      </c>
      <c r="E832" s="15">
        <v>1424</v>
      </c>
      <c r="F832" s="4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6">
        <f t="shared" si="48"/>
        <v>1.1710526315789473E-2</v>
      </c>
      <c r="P832">
        <f t="shared" si="49"/>
        <v>723</v>
      </c>
      <c r="Q832" t="s">
        <v>2039</v>
      </c>
      <c r="R832" s="9" t="s">
        <v>2040</v>
      </c>
      <c r="S832" s="12">
        <f t="shared" si="50"/>
        <v>43103.25</v>
      </c>
      <c r="T832" s="12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 s="15">
        <v>97100</v>
      </c>
      <c r="E833" s="15">
        <v>105817</v>
      </c>
      <c r="F833" s="4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6">
        <f t="shared" si="48"/>
        <v>1.089773429454171</v>
      </c>
      <c r="P833">
        <f t="shared" si="49"/>
        <v>55025</v>
      </c>
      <c r="Q833" t="s">
        <v>2054</v>
      </c>
      <c r="R833" s="9" t="s">
        <v>2055</v>
      </c>
      <c r="S833" s="12">
        <f t="shared" si="50"/>
        <v>40994.208333333336</v>
      </c>
      <c r="T833" s="12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 s="15">
        <v>43200</v>
      </c>
      <c r="E834" s="15">
        <v>136156</v>
      </c>
      <c r="F834" s="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6">
        <f t="shared" si="48"/>
        <v>3.1517592592592591</v>
      </c>
      <c r="P834">
        <f t="shared" si="49"/>
        <v>68726.5</v>
      </c>
      <c r="Q834" t="s">
        <v>2047</v>
      </c>
      <c r="R834" s="9" t="s">
        <v>2059</v>
      </c>
      <c r="S834" s="12">
        <f t="shared" si="50"/>
        <v>42299.208333333328</v>
      </c>
      <c r="T834" s="12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 s="15">
        <v>6800</v>
      </c>
      <c r="E835" s="15">
        <v>10723</v>
      </c>
      <c r="F835" s="4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6">
        <f t="shared" ref="O835:O898" si="52">E835/D835</f>
        <v>1.5769117647058823</v>
      </c>
      <c r="P835">
        <f t="shared" ref="P835:P898" si="53">AVERAGE(E835,G835)</f>
        <v>5444</v>
      </c>
      <c r="Q835" t="s">
        <v>2047</v>
      </c>
      <c r="R835" s="9" t="s">
        <v>2059</v>
      </c>
      <c r="S835" s="12">
        <f t="shared" ref="S835:S898" si="54">(((J835/60)/60)/24)+DATE(1970,1,1)</f>
        <v>40588.25</v>
      </c>
      <c r="T835" s="12">
        <f t="shared" ref="T835:T898" si="55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 s="15">
        <v>7300</v>
      </c>
      <c r="E836" s="15">
        <v>11228</v>
      </c>
      <c r="F836" s="4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6">
        <f t="shared" si="52"/>
        <v>1.5380821917808218</v>
      </c>
      <c r="P836">
        <f t="shared" si="53"/>
        <v>5673.5</v>
      </c>
      <c r="Q836" t="s">
        <v>2039</v>
      </c>
      <c r="R836" s="9" t="s">
        <v>2040</v>
      </c>
      <c r="S836" s="12">
        <f t="shared" si="54"/>
        <v>41448.208333333336</v>
      </c>
      <c r="T836" s="12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 s="15">
        <v>86200</v>
      </c>
      <c r="E837" s="15">
        <v>77355</v>
      </c>
      <c r="F837" s="4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6">
        <f t="shared" si="52"/>
        <v>0.89738979118329465</v>
      </c>
      <c r="P837">
        <f t="shared" si="53"/>
        <v>39556.5</v>
      </c>
      <c r="Q837" t="s">
        <v>2037</v>
      </c>
      <c r="R837" s="9" t="s">
        <v>2038</v>
      </c>
      <c r="S837" s="12">
        <f t="shared" si="54"/>
        <v>42063.25</v>
      </c>
      <c r="T837" s="12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 s="15">
        <v>8100</v>
      </c>
      <c r="E838" s="15">
        <v>6086</v>
      </c>
      <c r="F838" s="4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6">
        <f t="shared" si="52"/>
        <v>0.75135802469135804</v>
      </c>
      <c r="P838">
        <f t="shared" si="53"/>
        <v>3090</v>
      </c>
      <c r="Q838" t="s">
        <v>2035</v>
      </c>
      <c r="R838" s="9" t="s">
        <v>2045</v>
      </c>
      <c r="S838" s="12">
        <f t="shared" si="54"/>
        <v>40214.25</v>
      </c>
      <c r="T838" s="12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 s="15">
        <v>17700</v>
      </c>
      <c r="E839" s="15">
        <v>150960</v>
      </c>
      <c r="F839" s="4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6">
        <f t="shared" si="52"/>
        <v>8.5288135593220336</v>
      </c>
      <c r="P839">
        <f t="shared" si="53"/>
        <v>76378.5</v>
      </c>
      <c r="Q839" t="s">
        <v>2035</v>
      </c>
      <c r="R839" s="9" t="s">
        <v>2058</v>
      </c>
      <c r="S839" s="12">
        <f t="shared" si="54"/>
        <v>40629.208333333336</v>
      </c>
      <c r="T839" s="12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 s="15">
        <v>6400</v>
      </c>
      <c r="E840" s="15">
        <v>8890</v>
      </c>
      <c r="F840" s="4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6">
        <f t="shared" si="52"/>
        <v>1.3890625000000001</v>
      </c>
      <c r="P840">
        <f t="shared" si="53"/>
        <v>4575.5</v>
      </c>
      <c r="Q840" t="s">
        <v>2039</v>
      </c>
      <c r="R840" s="9" t="s">
        <v>2040</v>
      </c>
      <c r="S840" s="12">
        <f t="shared" si="54"/>
        <v>43370.208333333328</v>
      </c>
      <c r="T840" s="12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 s="15">
        <v>7700</v>
      </c>
      <c r="E841" s="15">
        <v>14644</v>
      </c>
      <c r="F841" s="4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6">
        <f t="shared" si="52"/>
        <v>1.9018181818181819</v>
      </c>
      <c r="P841">
        <f t="shared" si="53"/>
        <v>7400.5</v>
      </c>
      <c r="Q841" t="s">
        <v>2041</v>
      </c>
      <c r="R841" s="9" t="s">
        <v>2042</v>
      </c>
      <c r="S841" s="12">
        <f t="shared" si="54"/>
        <v>41715.208333333336</v>
      </c>
      <c r="T841" s="12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 s="15">
        <v>116300</v>
      </c>
      <c r="E842" s="15">
        <v>116583</v>
      </c>
      <c r="F842" s="4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6">
        <f t="shared" si="52"/>
        <v>1.0024333619948409</v>
      </c>
      <c r="P842">
        <f t="shared" si="53"/>
        <v>60058</v>
      </c>
      <c r="Q842" t="s">
        <v>2039</v>
      </c>
      <c r="R842" s="9" t="s">
        <v>2040</v>
      </c>
      <c r="S842" s="12">
        <f t="shared" si="54"/>
        <v>41836.208333333336</v>
      </c>
      <c r="T842" s="12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 s="15">
        <v>9100</v>
      </c>
      <c r="E843" s="15">
        <v>12991</v>
      </c>
      <c r="F843" s="4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6">
        <f t="shared" si="52"/>
        <v>1.4275824175824177</v>
      </c>
      <c r="P843">
        <f t="shared" si="53"/>
        <v>6573</v>
      </c>
      <c r="Q843" t="s">
        <v>2037</v>
      </c>
      <c r="R843" s="9" t="s">
        <v>2038</v>
      </c>
      <c r="S843" s="12">
        <f t="shared" si="54"/>
        <v>42419.25</v>
      </c>
      <c r="T843" s="12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 s="15">
        <v>1500</v>
      </c>
      <c r="E844" s="15">
        <v>8447</v>
      </c>
      <c r="F844" s="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6">
        <f t="shared" si="52"/>
        <v>5.6313333333333331</v>
      </c>
      <c r="P844">
        <f t="shared" si="53"/>
        <v>4289.5</v>
      </c>
      <c r="Q844" t="s">
        <v>2037</v>
      </c>
      <c r="R844" s="9" t="s">
        <v>2046</v>
      </c>
      <c r="S844" s="12">
        <f t="shared" si="54"/>
        <v>43266.208333333328</v>
      </c>
      <c r="T844" s="12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 s="15">
        <v>8800</v>
      </c>
      <c r="E845" s="15">
        <v>2703</v>
      </c>
      <c r="F845" s="4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6">
        <f t="shared" si="52"/>
        <v>0.30715909090909088</v>
      </c>
      <c r="P845">
        <f t="shared" si="53"/>
        <v>1368</v>
      </c>
      <c r="Q845" t="s">
        <v>2054</v>
      </c>
      <c r="R845" s="9" t="s">
        <v>2055</v>
      </c>
      <c r="S845" s="12">
        <f t="shared" si="54"/>
        <v>43338.208333333328</v>
      </c>
      <c r="T845" s="12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 s="15">
        <v>8800</v>
      </c>
      <c r="E846" s="15">
        <v>8747</v>
      </c>
      <c r="F846" s="4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6">
        <f t="shared" si="52"/>
        <v>0.99397727272727276</v>
      </c>
      <c r="P846">
        <f t="shared" si="53"/>
        <v>4420.5</v>
      </c>
      <c r="Q846" t="s">
        <v>2041</v>
      </c>
      <c r="R846" s="9" t="s">
        <v>2042</v>
      </c>
      <c r="S846" s="12">
        <f t="shared" si="54"/>
        <v>40930.25</v>
      </c>
      <c r="T846" s="12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 s="15">
        <v>69900</v>
      </c>
      <c r="E847" s="15">
        <v>138087</v>
      </c>
      <c r="F847" s="4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6">
        <f t="shared" si="52"/>
        <v>1.9754935622317598</v>
      </c>
      <c r="P847">
        <f t="shared" si="53"/>
        <v>69720.5</v>
      </c>
      <c r="Q847" t="s">
        <v>2037</v>
      </c>
      <c r="R847" s="9" t="s">
        <v>2038</v>
      </c>
      <c r="S847" s="12">
        <f t="shared" si="54"/>
        <v>43235.208333333328</v>
      </c>
      <c r="T847" s="12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 s="15">
        <v>1000</v>
      </c>
      <c r="E848" s="15">
        <v>5085</v>
      </c>
      <c r="F848" s="4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6">
        <f t="shared" si="52"/>
        <v>5.085</v>
      </c>
      <c r="P848">
        <f t="shared" si="53"/>
        <v>2566.5</v>
      </c>
      <c r="Q848" t="s">
        <v>2037</v>
      </c>
      <c r="R848" s="9" t="s">
        <v>2038</v>
      </c>
      <c r="S848" s="12">
        <f t="shared" si="54"/>
        <v>43302.208333333328</v>
      </c>
      <c r="T848" s="12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 s="15">
        <v>4700</v>
      </c>
      <c r="E849" s="15">
        <v>11174</v>
      </c>
      <c r="F849" s="4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6">
        <f t="shared" si="52"/>
        <v>2.3774468085106384</v>
      </c>
      <c r="P849">
        <f t="shared" si="53"/>
        <v>5642</v>
      </c>
      <c r="Q849" t="s">
        <v>2033</v>
      </c>
      <c r="R849" s="9" t="s">
        <v>2034</v>
      </c>
      <c r="S849" s="12">
        <f t="shared" si="54"/>
        <v>43107.25</v>
      </c>
      <c r="T849" s="12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 s="15">
        <v>3200</v>
      </c>
      <c r="E850" s="15">
        <v>10831</v>
      </c>
      <c r="F850" s="4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6">
        <f t="shared" si="52"/>
        <v>3.3846875000000001</v>
      </c>
      <c r="P850">
        <f t="shared" si="53"/>
        <v>5501.5</v>
      </c>
      <c r="Q850" t="s">
        <v>2041</v>
      </c>
      <c r="R850" s="9" t="s">
        <v>2044</v>
      </c>
      <c r="S850" s="12">
        <f t="shared" si="54"/>
        <v>40341.208333333336</v>
      </c>
      <c r="T850" s="12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 s="15">
        <v>6700</v>
      </c>
      <c r="E851" s="15">
        <v>8917</v>
      </c>
      <c r="F851" s="4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6">
        <f t="shared" si="52"/>
        <v>1.3308955223880596</v>
      </c>
      <c r="P851">
        <f t="shared" si="53"/>
        <v>4612</v>
      </c>
      <c r="Q851" t="s">
        <v>2035</v>
      </c>
      <c r="R851" s="9" t="s">
        <v>2045</v>
      </c>
      <c r="S851" s="12">
        <f t="shared" si="54"/>
        <v>40948.25</v>
      </c>
      <c r="T851" s="12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 s="15">
        <v>100</v>
      </c>
      <c r="E852" s="15">
        <v>1</v>
      </c>
      <c r="F852" s="4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6">
        <f t="shared" si="52"/>
        <v>0.01</v>
      </c>
      <c r="P852">
        <f t="shared" si="53"/>
        <v>1</v>
      </c>
      <c r="Q852" t="s">
        <v>2035</v>
      </c>
      <c r="R852" s="9" t="s">
        <v>2036</v>
      </c>
      <c r="S852" s="12">
        <f t="shared" si="54"/>
        <v>40866.25</v>
      </c>
      <c r="T852" s="12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 s="15">
        <v>6000</v>
      </c>
      <c r="E853" s="15">
        <v>12468</v>
      </c>
      <c r="F853" s="4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6">
        <f t="shared" si="52"/>
        <v>2.0779999999999998</v>
      </c>
      <c r="P853">
        <f t="shared" si="53"/>
        <v>6314</v>
      </c>
      <c r="Q853" t="s">
        <v>2035</v>
      </c>
      <c r="R853" s="9" t="s">
        <v>2043</v>
      </c>
      <c r="S853" s="12">
        <f t="shared" si="54"/>
        <v>41031.208333333336</v>
      </c>
      <c r="T853" s="12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 s="15">
        <v>4900</v>
      </c>
      <c r="E854" s="15">
        <v>2505</v>
      </c>
      <c r="F854" s="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6">
        <f t="shared" si="52"/>
        <v>0.51122448979591839</v>
      </c>
      <c r="P854">
        <f t="shared" si="53"/>
        <v>1268</v>
      </c>
      <c r="Q854" t="s">
        <v>2050</v>
      </c>
      <c r="R854" s="9" t="s">
        <v>2051</v>
      </c>
      <c r="S854" s="12">
        <f t="shared" si="54"/>
        <v>40740.208333333336</v>
      </c>
      <c r="T854" s="12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 s="15">
        <v>17100</v>
      </c>
      <c r="E855" s="15">
        <v>111502</v>
      </c>
      <c r="F855" s="4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6">
        <f t="shared" si="52"/>
        <v>6.5205847953216374</v>
      </c>
      <c r="P855">
        <f t="shared" si="53"/>
        <v>56484.5</v>
      </c>
      <c r="Q855" t="s">
        <v>2035</v>
      </c>
      <c r="R855" s="9" t="s">
        <v>2045</v>
      </c>
      <c r="S855" s="12">
        <f t="shared" si="54"/>
        <v>40714.208333333336</v>
      </c>
      <c r="T855" s="12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 s="15">
        <v>171000</v>
      </c>
      <c r="E856" s="15">
        <v>194309</v>
      </c>
      <c r="F856" s="4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6">
        <f t="shared" si="52"/>
        <v>1.1363099415204678</v>
      </c>
      <c r="P856">
        <f t="shared" si="53"/>
        <v>98485.5</v>
      </c>
      <c r="Q856" t="s">
        <v>2047</v>
      </c>
      <c r="R856" s="9" t="s">
        <v>2053</v>
      </c>
      <c r="S856" s="12">
        <f t="shared" si="54"/>
        <v>43787.25</v>
      </c>
      <c r="T856" s="12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 s="15">
        <v>23400</v>
      </c>
      <c r="E857" s="15">
        <v>23956</v>
      </c>
      <c r="F857" s="4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6">
        <f t="shared" si="52"/>
        <v>1.0237606837606839</v>
      </c>
      <c r="P857">
        <f t="shared" si="53"/>
        <v>12204</v>
      </c>
      <c r="Q857" t="s">
        <v>2039</v>
      </c>
      <c r="R857" s="9" t="s">
        <v>2040</v>
      </c>
      <c r="S857" s="12">
        <f t="shared" si="54"/>
        <v>40712.208333333336</v>
      </c>
      <c r="T857" s="12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 s="15">
        <v>2400</v>
      </c>
      <c r="E858" s="15">
        <v>8558</v>
      </c>
      <c r="F858" s="4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6">
        <f t="shared" si="52"/>
        <v>3.5658333333333334</v>
      </c>
      <c r="P858">
        <f t="shared" si="53"/>
        <v>4358</v>
      </c>
      <c r="Q858" t="s">
        <v>2033</v>
      </c>
      <c r="R858" s="9" t="s">
        <v>2034</v>
      </c>
      <c r="S858" s="12">
        <f t="shared" si="54"/>
        <v>41023.208333333336</v>
      </c>
      <c r="T858" s="12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 s="15">
        <v>5300</v>
      </c>
      <c r="E859" s="15">
        <v>7413</v>
      </c>
      <c r="F859" s="4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6">
        <f t="shared" si="52"/>
        <v>1.3986792452830188</v>
      </c>
      <c r="P859">
        <f t="shared" si="53"/>
        <v>3819</v>
      </c>
      <c r="Q859" t="s">
        <v>2041</v>
      </c>
      <c r="R859" s="9" t="s">
        <v>2052</v>
      </c>
      <c r="S859" s="12">
        <f t="shared" si="54"/>
        <v>40944.25</v>
      </c>
      <c r="T859" s="12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 s="15">
        <v>4000</v>
      </c>
      <c r="E860" s="15">
        <v>2778</v>
      </c>
      <c r="F860" s="4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6">
        <f t="shared" si="52"/>
        <v>0.69450000000000001</v>
      </c>
      <c r="P860">
        <f t="shared" si="53"/>
        <v>1406.5</v>
      </c>
      <c r="Q860" t="s">
        <v>2033</v>
      </c>
      <c r="R860" s="9" t="s">
        <v>2034</v>
      </c>
      <c r="S860" s="12">
        <f t="shared" si="54"/>
        <v>43211.208333333328</v>
      </c>
      <c r="T860" s="12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 s="15">
        <v>7300</v>
      </c>
      <c r="E861" s="15">
        <v>2594</v>
      </c>
      <c r="F861" s="4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6">
        <f t="shared" si="52"/>
        <v>0.35534246575342465</v>
      </c>
      <c r="P861">
        <f t="shared" si="53"/>
        <v>1328.5</v>
      </c>
      <c r="Q861" t="s">
        <v>2039</v>
      </c>
      <c r="R861" s="9" t="s">
        <v>2040</v>
      </c>
      <c r="S861" s="12">
        <f t="shared" si="54"/>
        <v>41334.25</v>
      </c>
      <c r="T861" s="12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 s="15">
        <v>2000</v>
      </c>
      <c r="E862" s="15">
        <v>5033</v>
      </c>
      <c r="F862" s="4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6">
        <f t="shared" si="52"/>
        <v>2.5165000000000002</v>
      </c>
      <c r="P862">
        <f t="shared" si="53"/>
        <v>2549</v>
      </c>
      <c r="Q862" t="s">
        <v>2037</v>
      </c>
      <c r="R862" s="9" t="s">
        <v>2046</v>
      </c>
      <c r="S862" s="12">
        <f t="shared" si="54"/>
        <v>43515.25</v>
      </c>
      <c r="T862" s="12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 s="15">
        <v>8800</v>
      </c>
      <c r="E863" s="15">
        <v>9317</v>
      </c>
      <c r="F863" s="4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6">
        <f t="shared" si="52"/>
        <v>1.0587500000000001</v>
      </c>
      <c r="P863">
        <f t="shared" si="53"/>
        <v>4740</v>
      </c>
      <c r="Q863" t="s">
        <v>2039</v>
      </c>
      <c r="R863" s="9" t="s">
        <v>2040</v>
      </c>
      <c r="S863" s="12">
        <f t="shared" si="54"/>
        <v>40258.208333333336</v>
      </c>
      <c r="T863" s="12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 s="15">
        <v>3500</v>
      </c>
      <c r="E864" s="15">
        <v>6560</v>
      </c>
      <c r="F864" s="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6">
        <f t="shared" si="52"/>
        <v>1.8742857142857143</v>
      </c>
      <c r="P864">
        <f t="shared" si="53"/>
        <v>3322.5</v>
      </c>
      <c r="Q864" t="s">
        <v>2039</v>
      </c>
      <c r="R864" s="9" t="s">
        <v>2040</v>
      </c>
      <c r="S864" s="12">
        <f t="shared" si="54"/>
        <v>40756.208333333336</v>
      </c>
      <c r="T864" s="12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 s="15">
        <v>1400</v>
      </c>
      <c r="E865" s="15">
        <v>5415</v>
      </c>
      <c r="F865" s="4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6">
        <f t="shared" si="52"/>
        <v>3.8678571428571429</v>
      </c>
      <c r="P865">
        <f t="shared" si="53"/>
        <v>2816</v>
      </c>
      <c r="Q865" t="s">
        <v>2041</v>
      </c>
      <c r="R865" s="9" t="s">
        <v>2060</v>
      </c>
      <c r="S865" s="12">
        <f t="shared" si="54"/>
        <v>42172.208333333328</v>
      </c>
      <c r="T865" s="12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 s="15">
        <v>4200</v>
      </c>
      <c r="E866" s="15">
        <v>14577</v>
      </c>
      <c r="F866" s="4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6">
        <f t="shared" si="52"/>
        <v>3.4707142857142856</v>
      </c>
      <c r="P866">
        <f t="shared" si="53"/>
        <v>7363.5</v>
      </c>
      <c r="Q866" t="s">
        <v>2041</v>
      </c>
      <c r="R866" s="9" t="s">
        <v>2052</v>
      </c>
      <c r="S866" s="12">
        <f t="shared" si="54"/>
        <v>42601.208333333328</v>
      </c>
      <c r="T866" s="12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 s="15">
        <v>81000</v>
      </c>
      <c r="E867" s="15">
        <v>150515</v>
      </c>
      <c r="F867" s="4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6">
        <f t="shared" si="52"/>
        <v>1.8582098765432098</v>
      </c>
      <c r="P867">
        <f t="shared" si="53"/>
        <v>76893.5</v>
      </c>
      <c r="Q867" t="s">
        <v>2039</v>
      </c>
      <c r="R867" s="9" t="s">
        <v>2040</v>
      </c>
      <c r="S867" s="12">
        <f t="shared" si="54"/>
        <v>41897.208333333336</v>
      </c>
      <c r="T867" s="12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 s="15">
        <v>182800</v>
      </c>
      <c r="E868" s="15">
        <v>79045</v>
      </c>
      <c r="F868" s="4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6">
        <f t="shared" si="52"/>
        <v>0.43241247264770238</v>
      </c>
      <c r="P868">
        <f t="shared" si="53"/>
        <v>39971.5</v>
      </c>
      <c r="Q868" t="s">
        <v>2054</v>
      </c>
      <c r="R868" s="9" t="s">
        <v>2055</v>
      </c>
      <c r="S868" s="12">
        <f t="shared" si="54"/>
        <v>40671.208333333336</v>
      </c>
      <c r="T868" s="12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 s="15">
        <v>4800</v>
      </c>
      <c r="E869" s="15">
        <v>7797</v>
      </c>
      <c r="F869" s="4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6">
        <f t="shared" si="52"/>
        <v>1.6243749999999999</v>
      </c>
      <c r="P869">
        <f t="shared" si="53"/>
        <v>4048.5</v>
      </c>
      <c r="Q869" t="s">
        <v>2033</v>
      </c>
      <c r="R869" s="9" t="s">
        <v>2034</v>
      </c>
      <c r="S869" s="12">
        <f t="shared" si="54"/>
        <v>43382.208333333328</v>
      </c>
      <c r="T869" s="12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 s="15">
        <v>7000</v>
      </c>
      <c r="E870" s="15">
        <v>12939</v>
      </c>
      <c r="F870" s="4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6">
        <f t="shared" si="52"/>
        <v>1.8484285714285715</v>
      </c>
      <c r="P870">
        <f t="shared" si="53"/>
        <v>6532.5</v>
      </c>
      <c r="Q870" t="s">
        <v>2039</v>
      </c>
      <c r="R870" s="9" t="s">
        <v>2040</v>
      </c>
      <c r="S870" s="12">
        <f t="shared" si="54"/>
        <v>41559.208333333336</v>
      </c>
      <c r="T870" s="12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 s="15">
        <v>161900</v>
      </c>
      <c r="E871" s="15">
        <v>38376</v>
      </c>
      <c r="F871" s="4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6">
        <f t="shared" si="52"/>
        <v>0.23703520691785052</v>
      </c>
      <c r="P871">
        <f t="shared" si="53"/>
        <v>19451</v>
      </c>
      <c r="Q871" t="s">
        <v>2041</v>
      </c>
      <c r="R871" s="9" t="s">
        <v>2044</v>
      </c>
      <c r="S871" s="12">
        <f t="shared" si="54"/>
        <v>40350.208333333336</v>
      </c>
      <c r="T871" s="12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 s="15">
        <v>7700</v>
      </c>
      <c r="E872" s="15">
        <v>6920</v>
      </c>
      <c r="F872" s="4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6">
        <f t="shared" si="52"/>
        <v>0.89870129870129867</v>
      </c>
      <c r="P872">
        <f t="shared" si="53"/>
        <v>3520.5</v>
      </c>
      <c r="Q872" t="s">
        <v>2039</v>
      </c>
      <c r="R872" s="9" t="s">
        <v>2040</v>
      </c>
      <c r="S872" s="12">
        <f t="shared" si="54"/>
        <v>42240.208333333328</v>
      </c>
      <c r="T872" s="12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 s="15">
        <v>71500</v>
      </c>
      <c r="E873" s="15">
        <v>194912</v>
      </c>
      <c r="F873" s="4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6">
        <f t="shared" si="52"/>
        <v>2.7260419580419581</v>
      </c>
      <c r="P873">
        <f t="shared" si="53"/>
        <v>98616</v>
      </c>
      <c r="Q873" t="s">
        <v>2039</v>
      </c>
      <c r="R873" s="9" t="s">
        <v>2040</v>
      </c>
      <c r="S873" s="12">
        <f t="shared" si="54"/>
        <v>43040.208333333328</v>
      </c>
      <c r="T873" s="12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 s="15">
        <v>4700</v>
      </c>
      <c r="E874" s="15">
        <v>7992</v>
      </c>
      <c r="F874" s="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6">
        <f t="shared" si="52"/>
        <v>1.7004255319148935</v>
      </c>
      <c r="P874">
        <f t="shared" si="53"/>
        <v>4036.5</v>
      </c>
      <c r="Q874" t="s">
        <v>2041</v>
      </c>
      <c r="R874" s="9" t="s">
        <v>2063</v>
      </c>
      <c r="S874" s="12">
        <f t="shared" si="54"/>
        <v>43346.208333333328</v>
      </c>
      <c r="T874" s="12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 s="15">
        <v>42100</v>
      </c>
      <c r="E875" s="15">
        <v>79268</v>
      </c>
      <c r="F875" s="4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6">
        <f t="shared" si="52"/>
        <v>1.8828503562945369</v>
      </c>
      <c r="P875">
        <f t="shared" si="53"/>
        <v>40577.5</v>
      </c>
      <c r="Q875" t="s">
        <v>2054</v>
      </c>
      <c r="R875" s="9" t="s">
        <v>2055</v>
      </c>
      <c r="S875" s="12">
        <f t="shared" si="54"/>
        <v>41647.25</v>
      </c>
      <c r="T875" s="12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 s="15">
        <v>40200</v>
      </c>
      <c r="E876" s="15">
        <v>139468</v>
      </c>
      <c r="F876" s="4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6">
        <f t="shared" si="52"/>
        <v>3.4693532338308457</v>
      </c>
      <c r="P876">
        <f t="shared" si="53"/>
        <v>71913</v>
      </c>
      <c r="Q876" t="s">
        <v>2054</v>
      </c>
      <c r="R876" s="9" t="s">
        <v>2055</v>
      </c>
      <c r="S876" s="12">
        <f t="shared" si="54"/>
        <v>40291.208333333336</v>
      </c>
      <c r="T876" s="12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 s="15">
        <v>7900</v>
      </c>
      <c r="E877" s="15">
        <v>5465</v>
      </c>
      <c r="F877" s="4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6">
        <f t="shared" si="52"/>
        <v>0.6917721518987342</v>
      </c>
      <c r="P877">
        <f t="shared" si="53"/>
        <v>2766</v>
      </c>
      <c r="Q877" t="s">
        <v>2035</v>
      </c>
      <c r="R877" s="9" t="s">
        <v>2036</v>
      </c>
      <c r="S877" s="12">
        <f t="shared" si="54"/>
        <v>40556.25</v>
      </c>
      <c r="T877" s="12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 s="15">
        <v>8300</v>
      </c>
      <c r="E878" s="15">
        <v>2111</v>
      </c>
      <c r="F878" s="4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6">
        <f t="shared" si="52"/>
        <v>0.25433734939759034</v>
      </c>
      <c r="P878">
        <f t="shared" si="53"/>
        <v>1084</v>
      </c>
      <c r="Q878" t="s">
        <v>2054</v>
      </c>
      <c r="R878" s="9" t="s">
        <v>2055</v>
      </c>
      <c r="S878" s="12">
        <f t="shared" si="54"/>
        <v>43624.208333333328</v>
      </c>
      <c r="T878" s="12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 s="15">
        <v>163600</v>
      </c>
      <c r="E879" s="15">
        <v>126628</v>
      </c>
      <c r="F879" s="4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6">
        <f t="shared" si="52"/>
        <v>0.77400977995110021</v>
      </c>
      <c r="P879">
        <f t="shared" si="53"/>
        <v>63928.5</v>
      </c>
      <c r="Q879" t="s">
        <v>2033</v>
      </c>
      <c r="R879" s="9" t="s">
        <v>2034</v>
      </c>
      <c r="S879" s="12">
        <f t="shared" si="54"/>
        <v>42577.208333333328</v>
      </c>
      <c r="T879" s="12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 s="15">
        <v>2700</v>
      </c>
      <c r="E880" s="15">
        <v>1012</v>
      </c>
      <c r="F880" s="4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6">
        <f t="shared" si="52"/>
        <v>0.37481481481481482</v>
      </c>
      <c r="P880">
        <f t="shared" si="53"/>
        <v>512</v>
      </c>
      <c r="Q880" t="s">
        <v>2035</v>
      </c>
      <c r="R880" s="9" t="s">
        <v>2057</v>
      </c>
      <c r="S880" s="12">
        <f t="shared" si="54"/>
        <v>43845.25</v>
      </c>
      <c r="T880" s="12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 s="15">
        <v>1000</v>
      </c>
      <c r="E881" s="15">
        <v>5438</v>
      </c>
      <c r="F881" s="4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6">
        <f t="shared" si="52"/>
        <v>5.4379999999999997</v>
      </c>
      <c r="P881">
        <f t="shared" si="53"/>
        <v>2745.5</v>
      </c>
      <c r="Q881" t="s">
        <v>2047</v>
      </c>
      <c r="R881" s="9" t="s">
        <v>2048</v>
      </c>
      <c r="S881" s="12">
        <f t="shared" si="54"/>
        <v>42788.25</v>
      </c>
      <c r="T881" s="12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 s="15">
        <v>84500</v>
      </c>
      <c r="E882" s="15">
        <v>193101</v>
      </c>
      <c r="F882" s="4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6">
        <f t="shared" si="52"/>
        <v>2.2852189349112426</v>
      </c>
      <c r="P882">
        <f t="shared" si="53"/>
        <v>97757.5</v>
      </c>
      <c r="Q882" t="s">
        <v>2035</v>
      </c>
      <c r="R882" s="9" t="s">
        <v>2043</v>
      </c>
      <c r="S882" s="12">
        <f t="shared" si="54"/>
        <v>43667.208333333328</v>
      </c>
      <c r="T882" s="12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 s="15">
        <v>81300</v>
      </c>
      <c r="E883" s="15">
        <v>31665</v>
      </c>
      <c r="F883" s="4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6">
        <f t="shared" si="52"/>
        <v>0.38948339483394834</v>
      </c>
      <c r="P883">
        <f t="shared" si="53"/>
        <v>16058.5</v>
      </c>
      <c r="Q883" t="s">
        <v>2039</v>
      </c>
      <c r="R883" s="9" t="s">
        <v>2040</v>
      </c>
      <c r="S883" s="12">
        <f t="shared" si="54"/>
        <v>42194.208333333328</v>
      </c>
      <c r="T883" s="12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 s="15">
        <v>800</v>
      </c>
      <c r="E884" s="15">
        <v>2960</v>
      </c>
      <c r="F884" s="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6">
        <f t="shared" si="52"/>
        <v>3.7</v>
      </c>
      <c r="P884">
        <f t="shared" si="53"/>
        <v>1520</v>
      </c>
      <c r="Q884" t="s">
        <v>2039</v>
      </c>
      <c r="R884" s="9" t="s">
        <v>2040</v>
      </c>
      <c r="S884" s="12">
        <f t="shared" si="54"/>
        <v>42025.25</v>
      </c>
      <c r="T884" s="12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 s="15">
        <v>3400</v>
      </c>
      <c r="E885" s="15">
        <v>8089</v>
      </c>
      <c r="F885" s="4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6">
        <f t="shared" si="52"/>
        <v>2.3791176470588233</v>
      </c>
      <c r="P885">
        <f t="shared" si="53"/>
        <v>4141</v>
      </c>
      <c r="Q885" t="s">
        <v>2041</v>
      </c>
      <c r="R885" s="9" t="s">
        <v>2052</v>
      </c>
      <c r="S885" s="12">
        <f t="shared" si="54"/>
        <v>40323.208333333336</v>
      </c>
      <c r="T885" s="12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 s="15">
        <v>170800</v>
      </c>
      <c r="E886" s="15">
        <v>109374</v>
      </c>
      <c r="F886" s="4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6">
        <f t="shared" si="52"/>
        <v>0.64036299765807958</v>
      </c>
      <c r="P886">
        <f t="shared" si="53"/>
        <v>55630</v>
      </c>
      <c r="Q886" t="s">
        <v>2039</v>
      </c>
      <c r="R886" s="9" t="s">
        <v>2040</v>
      </c>
      <c r="S886" s="12">
        <f t="shared" si="54"/>
        <v>41763.208333333336</v>
      </c>
      <c r="T886" s="12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 s="15">
        <v>1800</v>
      </c>
      <c r="E887" s="15">
        <v>2129</v>
      </c>
      <c r="F887" s="4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6">
        <f t="shared" si="52"/>
        <v>1.1827777777777777</v>
      </c>
      <c r="P887">
        <f t="shared" si="53"/>
        <v>1090.5</v>
      </c>
      <c r="Q887" t="s">
        <v>2039</v>
      </c>
      <c r="R887" s="9" t="s">
        <v>2040</v>
      </c>
      <c r="S887" s="12">
        <f t="shared" si="54"/>
        <v>40335.208333333336</v>
      </c>
      <c r="T887" s="12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 s="15">
        <v>150600</v>
      </c>
      <c r="E888" s="15">
        <v>127745</v>
      </c>
      <c r="F888" s="4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6">
        <f t="shared" si="52"/>
        <v>0.84824037184594958</v>
      </c>
      <c r="P888">
        <f t="shared" si="53"/>
        <v>64785</v>
      </c>
      <c r="Q888" t="s">
        <v>2035</v>
      </c>
      <c r="R888" s="9" t="s">
        <v>2045</v>
      </c>
      <c r="S888" s="12">
        <f t="shared" si="54"/>
        <v>40416.208333333336</v>
      </c>
      <c r="T888" s="12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 s="15">
        <v>7800</v>
      </c>
      <c r="E889" s="15">
        <v>2289</v>
      </c>
      <c r="F889" s="4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6">
        <f t="shared" si="52"/>
        <v>0.29346153846153844</v>
      </c>
      <c r="P889">
        <f t="shared" si="53"/>
        <v>1160</v>
      </c>
      <c r="Q889" t="s">
        <v>2039</v>
      </c>
      <c r="R889" s="9" t="s">
        <v>2040</v>
      </c>
      <c r="S889" s="12">
        <f t="shared" si="54"/>
        <v>42202.208333333328</v>
      </c>
      <c r="T889" s="12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 s="15">
        <v>5800</v>
      </c>
      <c r="E890" s="15">
        <v>12174</v>
      </c>
      <c r="F890" s="4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6">
        <f t="shared" si="52"/>
        <v>2.0989655172413793</v>
      </c>
      <c r="P890">
        <f t="shared" si="53"/>
        <v>6232</v>
      </c>
      <c r="Q890" t="s">
        <v>2039</v>
      </c>
      <c r="R890" s="9" t="s">
        <v>2040</v>
      </c>
      <c r="S890" s="12">
        <f t="shared" si="54"/>
        <v>42836.208333333328</v>
      </c>
      <c r="T890" s="12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 s="15">
        <v>5600</v>
      </c>
      <c r="E891" s="15">
        <v>9508</v>
      </c>
      <c r="F891" s="4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6">
        <f t="shared" si="52"/>
        <v>1.697857142857143</v>
      </c>
      <c r="P891">
        <f t="shared" si="53"/>
        <v>4815</v>
      </c>
      <c r="Q891" t="s">
        <v>2035</v>
      </c>
      <c r="R891" s="9" t="s">
        <v>2043</v>
      </c>
      <c r="S891" s="12">
        <f t="shared" si="54"/>
        <v>41710.208333333336</v>
      </c>
      <c r="T891" s="12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 s="15">
        <v>134400</v>
      </c>
      <c r="E892" s="15">
        <v>155849</v>
      </c>
      <c r="F892" s="4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6">
        <f t="shared" si="52"/>
        <v>1.1595907738095239</v>
      </c>
      <c r="P892">
        <f t="shared" si="53"/>
        <v>78659.5</v>
      </c>
      <c r="Q892" t="s">
        <v>2035</v>
      </c>
      <c r="R892" s="9" t="s">
        <v>2045</v>
      </c>
      <c r="S892" s="12">
        <f t="shared" si="54"/>
        <v>43640.208333333328</v>
      </c>
      <c r="T892" s="12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 s="15">
        <v>3000</v>
      </c>
      <c r="E893" s="15">
        <v>7758</v>
      </c>
      <c r="F893" s="4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6">
        <f t="shared" si="52"/>
        <v>2.5859999999999999</v>
      </c>
      <c r="P893">
        <f t="shared" si="53"/>
        <v>3961.5</v>
      </c>
      <c r="Q893" t="s">
        <v>2041</v>
      </c>
      <c r="R893" s="9" t="s">
        <v>2042</v>
      </c>
      <c r="S893" s="12">
        <f t="shared" si="54"/>
        <v>40880.25</v>
      </c>
      <c r="T893" s="12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 s="15">
        <v>6000</v>
      </c>
      <c r="E894" s="15">
        <v>13835</v>
      </c>
      <c r="F894" s="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6">
        <f t="shared" si="52"/>
        <v>2.3058333333333332</v>
      </c>
      <c r="P894">
        <f t="shared" si="53"/>
        <v>7008.5</v>
      </c>
      <c r="Q894" t="s">
        <v>2047</v>
      </c>
      <c r="R894" s="9" t="s">
        <v>2059</v>
      </c>
      <c r="S894" s="12">
        <f t="shared" si="54"/>
        <v>40319.208333333336</v>
      </c>
      <c r="T894" s="12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 s="15">
        <v>8400</v>
      </c>
      <c r="E895" s="15">
        <v>10770</v>
      </c>
      <c r="F895" s="4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6">
        <f t="shared" si="52"/>
        <v>1.2821428571428573</v>
      </c>
      <c r="P895">
        <f t="shared" si="53"/>
        <v>5484.5</v>
      </c>
      <c r="Q895" t="s">
        <v>2041</v>
      </c>
      <c r="R895" s="9" t="s">
        <v>2042</v>
      </c>
      <c r="S895" s="12">
        <f t="shared" si="54"/>
        <v>42170.208333333328</v>
      </c>
      <c r="T895" s="12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 s="15">
        <v>1700</v>
      </c>
      <c r="E896" s="15">
        <v>3208</v>
      </c>
      <c r="F896" s="4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6">
        <f t="shared" si="52"/>
        <v>1.8870588235294117</v>
      </c>
      <c r="P896">
        <f t="shared" si="53"/>
        <v>1632</v>
      </c>
      <c r="Q896" t="s">
        <v>2041</v>
      </c>
      <c r="R896" s="9" t="s">
        <v>2060</v>
      </c>
      <c r="S896" s="12">
        <f t="shared" si="54"/>
        <v>41466.208333333336</v>
      </c>
      <c r="T896" s="12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 s="15">
        <v>159800</v>
      </c>
      <c r="E897" s="15">
        <v>11108</v>
      </c>
      <c r="F897" s="4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6">
        <f t="shared" si="52"/>
        <v>6.9511889862327911E-2</v>
      </c>
      <c r="P897">
        <f t="shared" si="53"/>
        <v>5607.5</v>
      </c>
      <c r="Q897" t="s">
        <v>2039</v>
      </c>
      <c r="R897" s="9" t="s">
        <v>2040</v>
      </c>
      <c r="S897" s="12">
        <f t="shared" si="54"/>
        <v>43134.25</v>
      </c>
      <c r="T897" s="12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 s="15">
        <v>19800</v>
      </c>
      <c r="E898" s="15">
        <v>153338</v>
      </c>
      <c r="F898" s="4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6">
        <f t="shared" si="52"/>
        <v>7.7443434343434348</v>
      </c>
      <c r="P898">
        <f t="shared" si="53"/>
        <v>77399</v>
      </c>
      <c r="Q898" t="s">
        <v>2033</v>
      </c>
      <c r="R898" s="9" t="s">
        <v>2034</v>
      </c>
      <c r="S898" s="12">
        <f t="shared" si="54"/>
        <v>40738.208333333336</v>
      </c>
      <c r="T898" s="12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 s="15">
        <v>8800</v>
      </c>
      <c r="E899" s="15">
        <v>2437</v>
      </c>
      <c r="F899" s="4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6">
        <f t="shared" ref="O899:O962" si="56">E899/D899</f>
        <v>0.27693181818181817</v>
      </c>
      <c r="P899">
        <f t="shared" ref="P899:P962" si="57">AVERAGE(E899,G899)</f>
        <v>1232</v>
      </c>
      <c r="Q899" t="s">
        <v>2039</v>
      </c>
      <c r="R899" s="9" t="s">
        <v>2040</v>
      </c>
      <c r="S899" s="12">
        <f t="shared" ref="S899:S962" si="58">(((J899/60)/60)/24)+DATE(1970,1,1)</f>
        <v>43583.208333333328</v>
      </c>
      <c r="T899" s="12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 s="15">
        <v>179100</v>
      </c>
      <c r="E900" s="15">
        <v>93991</v>
      </c>
      <c r="F900" s="4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6">
        <f t="shared" si="56"/>
        <v>0.52479620323841425</v>
      </c>
      <c r="P900">
        <f t="shared" si="57"/>
        <v>47606</v>
      </c>
      <c r="Q900" t="s">
        <v>2041</v>
      </c>
      <c r="R900" s="9" t="s">
        <v>2042</v>
      </c>
      <c r="S900" s="12">
        <f t="shared" si="58"/>
        <v>43815.25</v>
      </c>
      <c r="T900" s="12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 s="15">
        <v>3100</v>
      </c>
      <c r="E901" s="15">
        <v>12620</v>
      </c>
      <c r="F901" s="4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6">
        <f t="shared" si="56"/>
        <v>4.0709677419354842</v>
      </c>
      <c r="P901">
        <f t="shared" si="57"/>
        <v>6371.5</v>
      </c>
      <c r="Q901" t="s">
        <v>2035</v>
      </c>
      <c r="R901" s="9" t="s">
        <v>2058</v>
      </c>
      <c r="S901" s="12">
        <f t="shared" si="58"/>
        <v>41554.208333333336</v>
      </c>
      <c r="T901" s="12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 s="15">
        <v>100</v>
      </c>
      <c r="E902" s="15">
        <v>2</v>
      </c>
      <c r="F902" s="4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6">
        <f t="shared" si="56"/>
        <v>0.02</v>
      </c>
      <c r="P902">
        <f t="shared" si="57"/>
        <v>1.5</v>
      </c>
      <c r="Q902" t="s">
        <v>2037</v>
      </c>
      <c r="R902" s="9" t="s">
        <v>2038</v>
      </c>
      <c r="S902" s="12">
        <f t="shared" si="58"/>
        <v>41901.208333333336</v>
      </c>
      <c r="T902" s="12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 s="15">
        <v>5600</v>
      </c>
      <c r="E903" s="15">
        <v>8746</v>
      </c>
      <c r="F903" s="4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6">
        <f t="shared" si="56"/>
        <v>1.5617857142857143</v>
      </c>
      <c r="P903">
        <f t="shared" si="57"/>
        <v>4452.5</v>
      </c>
      <c r="Q903" t="s">
        <v>2035</v>
      </c>
      <c r="R903" s="9" t="s">
        <v>2036</v>
      </c>
      <c r="S903" s="12">
        <f t="shared" si="58"/>
        <v>43298.208333333328</v>
      </c>
      <c r="T903" s="12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 s="15">
        <v>1400</v>
      </c>
      <c r="E904" s="15">
        <v>3534</v>
      </c>
      <c r="F904" s="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6">
        <f t="shared" si="56"/>
        <v>2.5242857142857145</v>
      </c>
      <c r="P904">
        <f t="shared" si="57"/>
        <v>1822</v>
      </c>
      <c r="Q904" t="s">
        <v>2037</v>
      </c>
      <c r="R904" s="9" t="s">
        <v>2038</v>
      </c>
      <c r="S904" s="12">
        <f t="shared" si="58"/>
        <v>42399.25</v>
      </c>
      <c r="T904" s="12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 s="15">
        <v>41000</v>
      </c>
      <c r="E905" s="15">
        <v>709</v>
      </c>
      <c r="F905" s="4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6">
        <f t="shared" si="56"/>
        <v>1.729268292682927E-2</v>
      </c>
      <c r="P905">
        <f t="shared" si="57"/>
        <v>361.5</v>
      </c>
      <c r="Q905" t="s">
        <v>2047</v>
      </c>
      <c r="R905" s="9" t="s">
        <v>2048</v>
      </c>
      <c r="S905" s="12">
        <f t="shared" si="58"/>
        <v>41034.208333333336</v>
      </c>
      <c r="T905" s="12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 s="15">
        <v>6500</v>
      </c>
      <c r="E906" s="15">
        <v>795</v>
      </c>
      <c r="F906" s="4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6">
        <f t="shared" si="56"/>
        <v>0.12230769230769231</v>
      </c>
      <c r="P906">
        <f t="shared" si="57"/>
        <v>405.5</v>
      </c>
      <c r="Q906" t="s">
        <v>2047</v>
      </c>
      <c r="R906" s="9" t="s">
        <v>2056</v>
      </c>
      <c r="S906" s="12">
        <f t="shared" si="58"/>
        <v>41186.208333333336</v>
      </c>
      <c r="T906" s="12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 s="15">
        <v>7900</v>
      </c>
      <c r="E907" s="15">
        <v>12955</v>
      </c>
      <c r="F907" s="4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6">
        <f t="shared" si="56"/>
        <v>1.6398734177215191</v>
      </c>
      <c r="P907">
        <f t="shared" si="57"/>
        <v>6595.5</v>
      </c>
      <c r="Q907" t="s">
        <v>2039</v>
      </c>
      <c r="R907" s="9" t="s">
        <v>2040</v>
      </c>
      <c r="S907" s="12">
        <f t="shared" si="58"/>
        <v>41536.208333333336</v>
      </c>
      <c r="T907" s="12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 s="15">
        <v>5500</v>
      </c>
      <c r="E908" s="15">
        <v>8964</v>
      </c>
      <c r="F908" s="4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6">
        <f t="shared" si="56"/>
        <v>1.6298181818181818</v>
      </c>
      <c r="P908">
        <f t="shared" si="57"/>
        <v>4577.5</v>
      </c>
      <c r="Q908" t="s">
        <v>2041</v>
      </c>
      <c r="R908" s="9" t="s">
        <v>2042</v>
      </c>
      <c r="S908" s="12">
        <f t="shared" si="58"/>
        <v>42868.208333333328</v>
      </c>
      <c r="T908" s="12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 s="15">
        <v>9100</v>
      </c>
      <c r="E909" s="15">
        <v>1843</v>
      </c>
      <c r="F909" s="4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6">
        <f t="shared" si="56"/>
        <v>0.20252747252747252</v>
      </c>
      <c r="P909">
        <f t="shared" si="57"/>
        <v>942</v>
      </c>
      <c r="Q909" t="s">
        <v>2039</v>
      </c>
      <c r="R909" s="9" t="s">
        <v>2040</v>
      </c>
      <c r="S909" s="12">
        <f t="shared" si="58"/>
        <v>40660.208333333336</v>
      </c>
      <c r="T909" s="12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 s="15">
        <v>38200</v>
      </c>
      <c r="E910" s="15">
        <v>121950</v>
      </c>
      <c r="F910" s="4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6">
        <f t="shared" si="56"/>
        <v>3.1924083769633507</v>
      </c>
      <c r="P910">
        <f t="shared" si="57"/>
        <v>62942</v>
      </c>
      <c r="Q910" t="s">
        <v>2050</v>
      </c>
      <c r="R910" s="9" t="s">
        <v>2051</v>
      </c>
      <c r="S910" s="12">
        <f t="shared" si="58"/>
        <v>41031.208333333336</v>
      </c>
      <c r="T910" s="12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 s="15">
        <v>1800</v>
      </c>
      <c r="E911" s="15">
        <v>8621</v>
      </c>
      <c r="F911" s="4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6">
        <f t="shared" si="56"/>
        <v>4.7894444444444444</v>
      </c>
      <c r="P911">
        <f t="shared" si="57"/>
        <v>4350.5</v>
      </c>
      <c r="Q911" t="s">
        <v>2039</v>
      </c>
      <c r="R911" s="9" t="s">
        <v>2040</v>
      </c>
      <c r="S911" s="12">
        <f t="shared" si="58"/>
        <v>43255.208333333328</v>
      </c>
      <c r="T911" s="12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 s="15">
        <v>154500</v>
      </c>
      <c r="E912" s="15">
        <v>30215</v>
      </c>
      <c r="F912" s="4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6">
        <f t="shared" si="56"/>
        <v>0.19556634304207121</v>
      </c>
      <c r="P912">
        <f t="shared" si="57"/>
        <v>15255.5</v>
      </c>
      <c r="Q912" t="s">
        <v>2039</v>
      </c>
      <c r="R912" s="9" t="s">
        <v>2040</v>
      </c>
      <c r="S912" s="12">
        <f t="shared" si="58"/>
        <v>42026.25</v>
      </c>
      <c r="T912" s="12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 s="15">
        <v>5800</v>
      </c>
      <c r="E913" s="15">
        <v>11539</v>
      </c>
      <c r="F913" s="4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6">
        <f t="shared" si="56"/>
        <v>1.9894827586206896</v>
      </c>
      <c r="P913">
        <f t="shared" si="57"/>
        <v>6000.5</v>
      </c>
      <c r="Q913" t="s">
        <v>2037</v>
      </c>
      <c r="R913" s="9" t="s">
        <v>2038</v>
      </c>
      <c r="S913" s="12">
        <f t="shared" si="58"/>
        <v>43717.208333333328</v>
      </c>
      <c r="T913" s="12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 s="15">
        <v>1800</v>
      </c>
      <c r="E914" s="15">
        <v>14310</v>
      </c>
      <c r="F914" s="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6">
        <f t="shared" si="56"/>
        <v>7.95</v>
      </c>
      <c r="P914">
        <f t="shared" si="57"/>
        <v>7244.5</v>
      </c>
      <c r="Q914" t="s">
        <v>2041</v>
      </c>
      <c r="R914" s="9" t="s">
        <v>2044</v>
      </c>
      <c r="S914" s="12">
        <f t="shared" si="58"/>
        <v>41157.208333333336</v>
      </c>
      <c r="T914" s="12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 s="15">
        <v>70200</v>
      </c>
      <c r="E915" s="15">
        <v>35536</v>
      </c>
      <c r="F915" s="4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6">
        <f t="shared" si="56"/>
        <v>0.50621082621082625</v>
      </c>
      <c r="P915">
        <f t="shared" si="57"/>
        <v>18029.5</v>
      </c>
      <c r="Q915" t="s">
        <v>2041</v>
      </c>
      <c r="R915" s="9" t="s">
        <v>2044</v>
      </c>
      <c r="S915" s="12">
        <f t="shared" si="58"/>
        <v>43597.208333333328</v>
      </c>
      <c r="T915" s="12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 s="15">
        <v>6400</v>
      </c>
      <c r="E916" s="15">
        <v>3676</v>
      </c>
      <c r="F916" s="4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6">
        <f t="shared" si="56"/>
        <v>0.57437499999999997</v>
      </c>
      <c r="P916">
        <f t="shared" si="57"/>
        <v>1908.5</v>
      </c>
      <c r="Q916" t="s">
        <v>2039</v>
      </c>
      <c r="R916" s="9" t="s">
        <v>2040</v>
      </c>
      <c r="S916" s="12">
        <f t="shared" si="58"/>
        <v>41490.208333333336</v>
      </c>
      <c r="T916" s="12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 s="15">
        <v>125900</v>
      </c>
      <c r="E917" s="15">
        <v>195936</v>
      </c>
      <c r="F917" s="4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6">
        <f t="shared" si="56"/>
        <v>1.5562827640984909</v>
      </c>
      <c r="P917">
        <f t="shared" si="57"/>
        <v>98901</v>
      </c>
      <c r="Q917" t="s">
        <v>2041</v>
      </c>
      <c r="R917" s="9" t="s">
        <v>2060</v>
      </c>
      <c r="S917" s="12">
        <f t="shared" si="58"/>
        <v>42976.208333333328</v>
      </c>
      <c r="T917" s="12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 s="15">
        <v>3700</v>
      </c>
      <c r="E918" s="15">
        <v>1343</v>
      </c>
      <c r="F918" s="4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6">
        <f t="shared" si="56"/>
        <v>0.36297297297297298</v>
      </c>
      <c r="P918">
        <f t="shared" si="57"/>
        <v>697.5</v>
      </c>
      <c r="Q918" t="s">
        <v>2054</v>
      </c>
      <c r="R918" s="9" t="s">
        <v>2055</v>
      </c>
      <c r="S918" s="12">
        <f t="shared" si="58"/>
        <v>41991.25</v>
      </c>
      <c r="T918" s="12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 s="15">
        <v>3600</v>
      </c>
      <c r="E919" s="15">
        <v>2097</v>
      </c>
      <c r="F919" s="4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6">
        <f t="shared" si="56"/>
        <v>0.58250000000000002</v>
      </c>
      <c r="P919">
        <f t="shared" si="57"/>
        <v>1062</v>
      </c>
      <c r="Q919" t="s">
        <v>2041</v>
      </c>
      <c r="R919" s="9" t="s">
        <v>2052</v>
      </c>
      <c r="S919" s="12">
        <f t="shared" si="58"/>
        <v>40722.208333333336</v>
      </c>
      <c r="T919" s="12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 s="15">
        <v>3800</v>
      </c>
      <c r="E920" s="15">
        <v>9021</v>
      </c>
      <c r="F920" s="4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6">
        <f t="shared" si="56"/>
        <v>2.3739473684210526</v>
      </c>
      <c r="P920">
        <f t="shared" si="57"/>
        <v>4588.5</v>
      </c>
      <c r="Q920" t="s">
        <v>2047</v>
      </c>
      <c r="R920" s="9" t="s">
        <v>2056</v>
      </c>
      <c r="S920" s="12">
        <f t="shared" si="58"/>
        <v>41117.208333333336</v>
      </c>
      <c r="T920" s="12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 s="15">
        <v>35600</v>
      </c>
      <c r="E921" s="15">
        <v>20915</v>
      </c>
      <c r="F921" s="4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6">
        <f t="shared" si="56"/>
        <v>0.58750000000000002</v>
      </c>
      <c r="P921">
        <f t="shared" si="57"/>
        <v>10570</v>
      </c>
      <c r="Q921" t="s">
        <v>2039</v>
      </c>
      <c r="R921" s="9" t="s">
        <v>2040</v>
      </c>
      <c r="S921" s="12">
        <f t="shared" si="58"/>
        <v>43022.208333333328</v>
      </c>
      <c r="T921" s="12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 s="15">
        <v>5300</v>
      </c>
      <c r="E922" s="15">
        <v>9676</v>
      </c>
      <c r="F922" s="4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6">
        <f t="shared" si="56"/>
        <v>1.8256603773584905</v>
      </c>
      <c r="P922">
        <f t="shared" si="57"/>
        <v>4965.5</v>
      </c>
      <c r="Q922" t="s">
        <v>2041</v>
      </c>
      <c r="R922" s="9" t="s">
        <v>2049</v>
      </c>
      <c r="S922" s="12">
        <f t="shared" si="58"/>
        <v>43503.25</v>
      </c>
      <c r="T922" s="12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 s="15">
        <v>160400</v>
      </c>
      <c r="E923" s="15">
        <v>1210</v>
      </c>
      <c r="F923" s="4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6">
        <f t="shared" si="56"/>
        <v>7.5436408977556111E-3</v>
      </c>
      <c r="P923">
        <f t="shared" si="57"/>
        <v>624</v>
      </c>
      <c r="Q923" t="s">
        <v>2037</v>
      </c>
      <c r="R923" s="9" t="s">
        <v>2038</v>
      </c>
      <c r="S923" s="12">
        <f t="shared" si="58"/>
        <v>40951.25</v>
      </c>
      <c r="T923" s="12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 s="15">
        <v>51400</v>
      </c>
      <c r="E924" s="15">
        <v>90440</v>
      </c>
      <c r="F924" s="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6">
        <f t="shared" si="56"/>
        <v>1.7595330739299611</v>
      </c>
      <c r="P924">
        <f t="shared" si="57"/>
        <v>46350.5</v>
      </c>
      <c r="Q924" t="s">
        <v>2035</v>
      </c>
      <c r="R924" s="9" t="s">
        <v>2062</v>
      </c>
      <c r="S924" s="12">
        <f t="shared" si="58"/>
        <v>43443.25</v>
      </c>
      <c r="T924" s="12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 s="15">
        <v>1700</v>
      </c>
      <c r="E925" s="15">
        <v>4044</v>
      </c>
      <c r="F925" s="4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6">
        <f t="shared" si="56"/>
        <v>2.3788235294117648</v>
      </c>
      <c r="P925">
        <f t="shared" si="57"/>
        <v>2042</v>
      </c>
      <c r="Q925" t="s">
        <v>2039</v>
      </c>
      <c r="R925" s="9" t="s">
        <v>2040</v>
      </c>
      <c r="S925" s="12">
        <f t="shared" si="58"/>
        <v>40373.208333333336</v>
      </c>
      <c r="T925" s="12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 s="15">
        <v>39400</v>
      </c>
      <c r="E926" s="15">
        <v>192292</v>
      </c>
      <c r="F926" s="4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6">
        <f t="shared" si="56"/>
        <v>4.8805076142131982</v>
      </c>
      <c r="P926">
        <f t="shared" si="57"/>
        <v>97290.5</v>
      </c>
      <c r="Q926" t="s">
        <v>2039</v>
      </c>
      <c r="R926" s="9" t="s">
        <v>2040</v>
      </c>
      <c r="S926" s="12">
        <f t="shared" si="58"/>
        <v>43769.208333333328</v>
      </c>
      <c r="T926" s="12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 s="15">
        <v>3000</v>
      </c>
      <c r="E927" s="15">
        <v>6722</v>
      </c>
      <c r="F927" s="4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6">
        <f t="shared" si="56"/>
        <v>2.2406666666666668</v>
      </c>
      <c r="P927">
        <f t="shared" si="57"/>
        <v>3393.5</v>
      </c>
      <c r="Q927" t="s">
        <v>2039</v>
      </c>
      <c r="R927" s="9" t="s">
        <v>2040</v>
      </c>
      <c r="S927" s="12">
        <f t="shared" si="58"/>
        <v>43000.208333333328</v>
      </c>
      <c r="T927" s="12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 s="15">
        <v>8700</v>
      </c>
      <c r="E928" s="15">
        <v>1577</v>
      </c>
      <c r="F928" s="4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6">
        <f t="shared" si="56"/>
        <v>0.18126436781609195</v>
      </c>
      <c r="P928">
        <f t="shared" si="57"/>
        <v>796</v>
      </c>
      <c r="Q928" t="s">
        <v>2033</v>
      </c>
      <c r="R928" s="9" t="s">
        <v>2034</v>
      </c>
      <c r="S928" s="12">
        <f t="shared" si="58"/>
        <v>42502.208333333328</v>
      </c>
      <c r="T928" s="12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 s="15">
        <v>7200</v>
      </c>
      <c r="E929" s="15">
        <v>3301</v>
      </c>
      <c r="F929" s="4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6">
        <f t="shared" si="56"/>
        <v>0.45847222222222223</v>
      </c>
      <c r="P929">
        <f t="shared" si="57"/>
        <v>1669</v>
      </c>
      <c r="Q929" t="s">
        <v>2039</v>
      </c>
      <c r="R929" s="9" t="s">
        <v>2040</v>
      </c>
      <c r="S929" s="12">
        <f t="shared" si="58"/>
        <v>41102.208333333336</v>
      </c>
      <c r="T929" s="12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 s="15">
        <v>167400</v>
      </c>
      <c r="E930" s="15">
        <v>196386</v>
      </c>
      <c r="F930" s="4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6">
        <f t="shared" si="56"/>
        <v>1.1731541218637993</v>
      </c>
      <c r="P930">
        <f t="shared" si="57"/>
        <v>100081.5</v>
      </c>
      <c r="Q930" t="s">
        <v>2037</v>
      </c>
      <c r="R930" s="9" t="s">
        <v>2038</v>
      </c>
      <c r="S930" s="12">
        <f t="shared" si="58"/>
        <v>41637.25</v>
      </c>
      <c r="T930" s="12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 s="15">
        <v>5500</v>
      </c>
      <c r="E931" s="15">
        <v>11952</v>
      </c>
      <c r="F931" s="4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6">
        <f t="shared" si="56"/>
        <v>2.173090909090909</v>
      </c>
      <c r="P931">
        <f t="shared" si="57"/>
        <v>6068</v>
      </c>
      <c r="Q931" t="s">
        <v>2039</v>
      </c>
      <c r="R931" s="9" t="s">
        <v>2040</v>
      </c>
      <c r="S931" s="12">
        <f t="shared" si="58"/>
        <v>42858.208333333328</v>
      </c>
      <c r="T931" s="12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 s="15">
        <v>3500</v>
      </c>
      <c r="E932" s="15">
        <v>3930</v>
      </c>
      <c r="F932" s="4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6">
        <f t="shared" si="56"/>
        <v>1.1228571428571428</v>
      </c>
      <c r="P932">
        <f t="shared" si="57"/>
        <v>2007.5</v>
      </c>
      <c r="Q932" t="s">
        <v>2039</v>
      </c>
      <c r="R932" s="9" t="s">
        <v>2040</v>
      </c>
      <c r="S932" s="12">
        <f t="shared" si="58"/>
        <v>42060.25</v>
      </c>
      <c r="T932" s="12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 s="15">
        <v>7900</v>
      </c>
      <c r="E933" s="15">
        <v>5729</v>
      </c>
      <c r="F933" s="4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6">
        <f t="shared" si="56"/>
        <v>0.72518987341772156</v>
      </c>
      <c r="P933">
        <f t="shared" si="57"/>
        <v>2920.5</v>
      </c>
      <c r="Q933" t="s">
        <v>2039</v>
      </c>
      <c r="R933" s="9" t="s">
        <v>2040</v>
      </c>
      <c r="S933" s="12">
        <f t="shared" si="58"/>
        <v>41818.208333333336</v>
      </c>
      <c r="T933" s="12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 s="15">
        <v>2300</v>
      </c>
      <c r="E934" s="15">
        <v>4883</v>
      </c>
      <c r="F934" s="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6">
        <f t="shared" si="56"/>
        <v>2.1230434782608696</v>
      </c>
      <c r="P934">
        <f t="shared" si="57"/>
        <v>2513.5</v>
      </c>
      <c r="Q934" t="s">
        <v>2035</v>
      </c>
      <c r="R934" s="9" t="s">
        <v>2036</v>
      </c>
      <c r="S934" s="12">
        <f t="shared" si="58"/>
        <v>41709.208333333336</v>
      </c>
      <c r="T934" s="12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 s="15">
        <v>73000</v>
      </c>
      <c r="E935" s="15">
        <v>175015</v>
      </c>
      <c r="F935" s="4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6">
        <f t="shared" si="56"/>
        <v>2.3974657534246577</v>
      </c>
      <c r="P935">
        <f t="shared" si="57"/>
        <v>88458.5</v>
      </c>
      <c r="Q935" t="s">
        <v>2039</v>
      </c>
      <c r="R935" s="9" t="s">
        <v>2040</v>
      </c>
      <c r="S935" s="12">
        <f t="shared" si="58"/>
        <v>41372.208333333336</v>
      </c>
      <c r="T935" s="12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 s="15">
        <v>6200</v>
      </c>
      <c r="E936" s="15">
        <v>11280</v>
      </c>
      <c r="F936" s="4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6">
        <f t="shared" si="56"/>
        <v>1.8193548387096774</v>
      </c>
      <c r="P936">
        <f t="shared" si="57"/>
        <v>5692.5</v>
      </c>
      <c r="Q936" t="s">
        <v>2039</v>
      </c>
      <c r="R936" s="9" t="s">
        <v>2040</v>
      </c>
      <c r="S936" s="12">
        <f t="shared" si="58"/>
        <v>42422.25</v>
      </c>
      <c r="T936" s="12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 s="15">
        <v>6100</v>
      </c>
      <c r="E937" s="15">
        <v>10012</v>
      </c>
      <c r="F937" s="4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6">
        <f t="shared" si="56"/>
        <v>1.6413114754098361</v>
      </c>
      <c r="P937">
        <f t="shared" si="57"/>
        <v>5072</v>
      </c>
      <c r="Q937" t="s">
        <v>2039</v>
      </c>
      <c r="R937" s="9" t="s">
        <v>2040</v>
      </c>
      <c r="S937" s="12">
        <f t="shared" si="58"/>
        <v>42209.208333333328</v>
      </c>
      <c r="T937" s="12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 s="15">
        <v>103200</v>
      </c>
      <c r="E938" s="15">
        <v>1690</v>
      </c>
      <c r="F938" s="4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6">
        <f t="shared" si="56"/>
        <v>1.6375968992248063E-2</v>
      </c>
      <c r="P938">
        <f t="shared" si="57"/>
        <v>855.5</v>
      </c>
      <c r="Q938" t="s">
        <v>2039</v>
      </c>
      <c r="R938" s="9" t="s">
        <v>2040</v>
      </c>
      <c r="S938" s="12">
        <f t="shared" si="58"/>
        <v>43668.208333333328</v>
      </c>
      <c r="T938" s="12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 s="15">
        <v>171000</v>
      </c>
      <c r="E939" s="15">
        <v>84891</v>
      </c>
      <c r="F939" s="4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6">
        <f t="shared" si="56"/>
        <v>0.49643859649122807</v>
      </c>
      <c r="P939">
        <f t="shared" si="57"/>
        <v>42933.5</v>
      </c>
      <c r="Q939" t="s">
        <v>2041</v>
      </c>
      <c r="R939" s="9" t="s">
        <v>2042</v>
      </c>
      <c r="S939" s="12">
        <f t="shared" si="58"/>
        <v>42334.25</v>
      </c>
      <c r="T939" s="12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 s="15">
        <v>9200</v>
      </c>
      <c r="E940" s="15">
        <v>10093</v>
      </c>
      <c r="F940" s="4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6">
        <f t="shared" si="56"/>
        <v>1.0970652173913042</v>
      </c>
      <c r="P940">
        <f t="shared" si="57"/>
        <v>5094.5</v>
      </c>
      <c r="Q940" t="s">
        <v>2047</v>
      </c>
      <c r="R940" s="9" t="s">
        <v>2053</v>
      </c>
      <c r="S940" s="12">
        <f t="shared" si="58"/>
        <v>43263.208333333328</v>
      </c>
      <c r="T940" s="12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 s="15">
        <v>7800</v>
      </c>
      <c r="E941" s="15">
        <v>3839</v>
      </c>
      <c r="F941" s="4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6">
        <f t="shared" si="56"/>
        <v>0.49217948717948717</v>
      </c>
      <c r="P941">
        <f t="shared" si="57"/>
        <v>1953</v>
      </c>
      <c r="Q941" t="s">
        <v>2050</v>
      </c>
      <c r="R941" s="9" t="s">
        <v>2051</v>
      </c>
      <c r="S941" s="12">
        <f t="shared" si="58"/>
        <v>40670.208333333336</v>
      </c>
      <c r="T941" s="12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 s="15">
        <v>9900</v>
      </c>
      <c r="E942" s="15">
        <v>6161</v>
      </c>
      <c r="F942" s="4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6">
        <f t="shared" si="56"/>
        <v>0.62232323232323228</v>
      </c>
      <c r="P942">
        <f t="shared" si="57"/>
        <v>3113.5</v>
      </c>
      <c r="Q942" t="s">
        <v>2037</v>
      </c>
      <c r="R942" s="9" t="s">
        <v>2038</v>
      </c>
      <c r="S942" s="12">
        <f t="shared" si="58"/>
        <v>41244.25</v>
      </c>
      <c r="T942" s="12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 s="15">
        <v>43000</v>
      </c>
      <c r="E943" s="15">
        <v>5615</v>
      </c>
      <c r="F943" s="4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6">
        <f t="shared" si="56"/>
        <v>0.1305813953488372</v>
      </c>
      <c r="P943">
        <f t="shared" si="57"/>
        <v>2846.5</v>
      </c>
      <c r="Q943" t="s">
        <v>2039</v>
      </c>
      <c r="R943" s="9" t="s">
        <v>2040</v>
      </c>
      <c r="S943" s="12">
        <f t="shared" si="58"/>
        <v>40552.25</v>
      </c>
      <c r="T943" s="12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 s="15">
        <v>9600</v>
      </c>
      <c r="E944" s="15">
        <v>6205</v>
      </c>
      <c r="F944" s="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6">
        <f t="shared" si="56"/>
        <v>0.64635416666666667</v>
      </c>
      <c r="P944">
        <f t="shared" si="57"/>
        <v>3136</v>
      </c>
      <c r="Q944" t="s">
        <v>2039</v>
      </c>
      <c r="R944" s="9" t="s">
        <v>2040</v>
      </c>
      <c r="S944" s="12">
        <f t="shared" si="58"/>
        <v>40568.25</v>
      </c>
      <c r="T944" s="12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 s="15">
        <v>7500</v>
      </c>
      <c r="E945" s="15">
        <v>11969</v>
      </c>
      <c r="F945" s="4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6">
        <f t="shared" si="56"/>
        <v>1.5958666666666668</v>
      </c>
      <c r="P945">
        <f t="shared" si="57"/>
        <v>6041.5</v>
      </c>
      <c r="Q945" t="s">
        <v>2033</v>
      </c>
      <c r="R945" s="9" t="s">
        <v>2034</v>
      </c>
      <c r="S945" s="12">
        <f t="shared" si="58"/>
        <v>41906.208333333336</v>
      </c>
      <c r="T945" s="12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 s="15">
        <v>10000</v>
      </c>
      <c r="E946" s="15">
        <v>8142</v>
      </c>
      <c r="F946" s="4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6">
        <f t="shared" si="56"/>
        <v>0.81420000000000003</v>
      </c>
      <c r="P946">
        <f t="shared" si="57"/>
        <v>4202.5</v>
      </c>
      <c r="Q946" t="s">
        <v>2054</v>
      </c>
      <c r="R946" s="9" t="s">
        <v>2055</v>
      </c>
      <c r="S946" s="12">
        <f t="shared" si="58"/>
        <v>42776.25</v>
      </c>
      <c r="T946" s="12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 s="15">
        <v>172000</v>
      </c>
      <c r="E947" s="15">
        <v>55805</v>
      </c>
      <c r="F947" s="4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6">
        <f t="shared" si="56"/>
        <v>0.32444767441860467</v>
      </c>
      <c r="P947">
        <f t="shared" si="57"/>
        <v>28748</v>
      </c>
      <c r="Q947" t="s">
        <v>2054</v>
      </c>
      <c r="R947" s="9" t="s">
        <v>2055</v>
      </c>
      <c r="S947" s="12">
        <f t="shared" si="58"/>
        <v>41004.208333333336</v>
      </c>
      <c r="T947" s="12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 s="15">
        <v>153700</v>
      </c>
      <c r="E948" s="15">
        <v>15238</v>
      </c>
      <c r="F948" s="4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6">
        <f t="shared" si="56"/>
        <v>9.9141184124918666E-2</v>
      </c>
      <c r="P948">
        <f t="shared" si="57"/>
        <v>7709.5</v>
      </c>
      <c r="Q948" t="s">
        <v>2039</v>
      </c>
      <c r="R948" s="9" t="s">
        <v>2040</v>
      </c>
      <c r="S948" s="12">
        <f t="shared" si="58"/>
        <v>40710.208333333336</v>
      </c>
      <c r="T948" s="12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 s="15">
        <v>3600</v>
      </c>
      <c r="E949" s="15">
        <v>961</v>
      </c>
      <c r="F949" s="4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6">
        <f t="shared" si="56"/>
        <v>0.26694444444444443</v>
      </c>
      <c r="P949">
        <f t="shared" si="57"/>
        <v>487</v>
      </c>
      <c r="Q949" t="s">
        <v>2039</v>
      </c>
      <c r="R949" s="9" t="s">
        <v>2040</v>
      </c>
      <c r="S949" s="12">
        <f t="shared" si="58"/>
        <v>41908.208333333336</v>
      </c>
      <c r="T949" s="12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 s="15">
        <v>9400</v>
      </c>
      <c r="E950" s="15">
        <v>5918</v>
      </c>
      <c r="F950" s="4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6">
        <f t="shared" si="56"/>
        <v>0.62957446808510642</v>
      </c>
      <c r="P950">
        <f t="shared" si="57"/>
        <v>3039</v>
      </c>
      <c r="Q950" t="s">
        <v>2041</v>
      </c>
      <c r="R950" s="9" t="s">
        <v>2042</v>
      </c>
      <c r="S950" s="12">
        <f t="shared" si="58"/>
        <v>41985.25</v>
      </c>
      <c r="T950" s="12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 s="15">
        <v>5900</v>
      </c>
      <c r="E951" s="15">
        <v>9520</v>
      </c>
      <c r="F951" s="4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6">
        <f t="shared" si="56"/>
        <v>1.6135593220338984</v>
      </c>
      <c r="P951">
        <f t="shared" si="57"/>
        <v>4861.5</v>
      </c>
      <c r="Q951" t="s">
        <v>2037</v>
      </c>
      <c r="R951" s="9" t="s">
        <v>2038</v>
      </c>
      <c r="S951" s="12">
        <f t="shared" si="58"/>
        <v>42112.208333333328</v>
      </c>
      <c r="T951" s="12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 s="15">
        <v>100</v>
      </c>
      <c r="E952" s="15">
        <v>5</v>
      </c>
      <c r="F952" s="4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6">
        <f t="shared" si="56"/>
        <v>0.05</v>
      </c>
      <c r="P952">
        <f t="shared" si="57"/>
        <v>3</v>
      </c>
      <c r="Q952" t="s">
        <v>2039</v>
      </c>
      <c r="R952" s="9" t="s">
        <v>2040</v>
      </c>
      <c r="S952" s="12">
        <f t="shared" si="58"/>
        <v>43571.208333333328</v>
      </c>
      <c r="T952" s="12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 s="15">
        <v>14500</v>
      </c>
      <c r="E953" s="15">
        <v>159056</v>
      </c>
      <c r="F953" s="4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6">
        <f t="shared" si="56"/>
        <v>10.969379310344827</v>
      </c>
      <c r="P953">
        <f t="shared" si="57"/>
        <v>80307.5</v>
      </c>
      <c r="Q953" t="s">
        <v>2035</v>
      </c>
      <c r="R953" s="9" t="s">
        <v>2036</v>
      </c>
      <c r="S953" s="12">
        <f t="shared" si="58"/>
        <v>42730.25</v>
      </c>
      <c r="T953" s="12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 s="15">
        <v>145500</v>
      </c>
      <c r="E954" s="15">
        <v>101987</v>
      </c>
      <c r="F954" s="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6">
        <f t="shared" si="56"/>
        <v>0.70094158075601376</v>
      </c>
      <c r="P954">
        <f t="shared" si="57"/>
        <v>52126.5</v>
      </c>
      <c r="Q954" t="s">
        <v>2041</v>
      </c>
      <c r="R954" s="9" t="s">
        <v>2042</v>
      </c>
      <c r="S954" s="12">
        <f t="shared" si="58"/>
        <v>42591.208333333328</v>
      </c>
      <c r="T954" s="12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 s="15">
        <v>3300</v>
      </c>
      <c r="E955" s="15">
        <v>1980</v>
      </c>
      <c r="F955" s="4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6">
        <f t="shared" si="56"/>
        <v>0.6</v>
      </c>
      <c r="P955">
        <f t="shared" si="57"/>
        <v>1000.5</v>
      </c>
      <c r="Q955" t="s">
        <v>2041</v>
      </c>
      <c r="R955" s="9" t="s">
        <v>2063</v>
      </c>
      <c r="S955" s="12">
        <f t="shared" si="58"/>
        <v>42358.25</v>
      </c>
      <c r="T955" s="12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 s="15">
        <v>42600</v>
      </c>
      <c r="E956" s="15">
        <v>156384</v>
      </c>
      <c r="F956" s="4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6">
        <f t="shared" si="56"/>
        <v>3.6709859154929578</v>
      </c>
      <c r="P956">
        <f t="shared" si="57"/>
        <v>78966</v>
      </c>
      <c r="Q956" t="s">
        <v>2037</v>
      </c>
      <c r="R956" s="9" t="s">
        <v>2038</v>
      </c>
      <c r="S956" s="12">
        <f t="shared" si="58"/>
        <v>41174.208333333336</v>
      </c>
      <c r="T956" s="12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 s="15">
        <v>700</v>
      </c>
      <c r="E957" s="15">
        <v>7763</v>
      </c>
      <c r="F957" s="4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6">
        <f t="shared" si="56"/>
        <v>11.09</v>
      </c>
      <c r="P957">
        <f t="shared" si="57"/>
        <v>3921.5</v>
      </c>
      <c r="Q957" t="s">
        <v>2039</v>
      </c>
      <c r="R957" s="9" t="s">
        <v>2040</v>
      </c>
      <c r="S957" s="12">
        <f t="shared" si="58"/>
        <v>41238.25</v>
      </c>
      <c r="T957" s="12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 s="15">
        <v>187600</v>
      </c>
      <c r="E958" s="15">
        <v>35698</v>
      </c>
      <c r="F958" s="4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6">
        <f t="shared" si="56"/>
        <v>0.19028784648187633</v>
      </c>
      <c r="P958">
        <f t="shared" si="57"/>
        <v>18264</v>
      </c>
      <c r="Q958" t="s">
        <v>2041</v>
      </c>
      <c r="R958" s="9" t="s">
        <v>2063</v>
      </c>
      <c r="S958" s="12">
        <f t="shared" si="58"/>
        <v>42360.25</v>
      </c>
      <c r="T958" s="12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 s="15">
        <v>9800</v>
      </c>
      <c r="E959" s="15">
        <v>12434</v>
      </c>
      <c r="F959" s="4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6">
        <f t="shared" si="56"/>
        <v>1.2687755102040816</v>
      </c>
      <c r="P959">
        <f t="shared" si="57"/>
        <v>6282.5</v>
      </c>
      <c r="Q959" t="s">
        <v>2039</v>
      </c>
      <c r="R959" s="9" t="s">
        <v>2040</v>
      </c>
      <c r="S959" s="12">
        <f t="shared" si="58"/>
        <v>40955.25</v>
      </c>
      <c r="T959" s="12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 s="15">
        <v>1100</v>
      </c>
      <c r="E960" s="15">
        <v>8081</v>
      </c>
      <c r="F960" s="4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6">
        <f t="shared" si="56"/>
        <v>7.3463636363636367</v>
      </c>
      <c r="P960">
        <f t="shared" si="57"/>
        <v>4096.5</v>
      </c>
      <c r="Q960" t="s">
        <v>2041</v>
      </c>
      <c r="R960" s="9" t="s">
        <v>2049</v>
      </c>
      <c r="S960" s="12">
        <f t="shared" si="58"/>
        <v>40350.208333333336</v>
      </c>
      <c r="T960" s="12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 s="15">
        <v>145000</v>
      </c>
      <c r="E961" s="15">
        <v>6631</v>
      </c>
      <c r="F961" s="4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6">
        <f t="shared" si="56"/>
        <v>4.5731034482758622E-2</v>
      </c>
      <c r="P961">
        <f t="shared" si="57"/>
        <v>3380.5</v>
      </c>
      <c r="Q961" t="s">
        <v>2047</v>
      </c>
      <c r="R961" s="9" t="s">
        <v>2059</v>
      </c>
      <c r="S961" s="12">
        <f t="shared" si="58"/>
        <v>40357.208333333336</v>
      </c>
      <c r="T961" s="12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 s="15">
        <v>5500</v>
      </c>
      <c r="E962" s="15">
        <v>4678</v>
      </c>
      <c r="F962" s="4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6">
        <f t="shared" si="56"/>
        <v>0.85054545454545449</v>
      </c>
      <c r="P962">
        <f t="shared" si="57"/>
        <v>2366.5</v>
      </c>
      <c r="Q962" t="s">
        <v>2037</v>
      </c>
      <c r="R962" s="9" t="s">
        <v>2038</v>
      </c>
      <c r="S962" s="12">
        <f t="shared" si="58"/>
        <v>42408.25</v>
      </c>
      <c r="T962" s="12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 s="15">
        <v>5700</v>
      </c>
      <c r="E963" s="15">
        <v>6800</v>
      </c>
      <c r="F963" s="4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6">
        <f t="shared" ref="O963:O1001" si="60">E963/D963</f>
        <v>1.1929824561403508</v>
      </c>
      <c r="P963">
        <f t="shared" ref="P963:P1001" si="61">AVERAGE(E963,G963)</f>
        <v>3477.5</v>
      </c>
      <c r="Q963" t="s">
        <v>2047</v>
      </c>
      <c r="R963" s="9" t="s">
        <v>2059</v>
      </c>
      <c r="S963" s="12">
        <f t="shared" ref="S963:S1001" si="62">(((J963/60)/60)/24)+DATE(1970,1,1)</f>
        <v>40591.25</v>
      </c>
      <c r="T963" s="12">
        <f t="shared" ref="T963:T1001" si="63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 s="15">
        <v>3600</v>
      </c>
      <c r="E964" s="15">
        <v>10657</v>
      </c>
      <c r="F964" s="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6">
        <f t="shared" si="60"/>
        <v>2.9602777777777778</v>
      </c>
      <c r="P964">
        <f t="shared" si="61"/>
        <v>5461.5</v>
      </c>
      <c r="Q964" t="s">
        <v>2033</v>
      </c>
      <c r="R964" s="9" t="s">
        <v>2034</v>
      </c>
      <c r="S964" s="12">
        <f t="shared" si="62"/>
        <v>41592.25</v>
      </c>
      <c r="T964" s="12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 s="15">
        <v>5900</v>
      </c>
      <c r="E965" s="15">
        <v>4997</v>
      </c>
      <c r="F965" s="4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6">
        <f t="shared" si="60"/>
        <v>0.84694915254237291</v>
      </c>
      <c r="P965">
        <f t="shared" si="61"/>
        <v>2555.5</v>
      </c>
      <c r="Q965" t="s">
        <v>2054</v>
      </c>
      <c r="R965" s="9" t="s">
        <v>2055</v>
      </c>
      <c r="S965" s="12">
        <f t="shared" si="62"/>
        <v>40607.25</v>
      </c>
      <c r="T965" s="12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 s="15">
        <v>3700</v>
      </c>
      <c r="E966" s="15">
        <v>13164</v>
      </c>
      <c r="F966" s="4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6">
        <f t="shared" si="60"/>
        <v>3.5578378378378379</v>
      </c>
      <c r="P966">
        <f t="shared" si="61"/>
        <v>6659.5</v>
      </c>
      <c r="Q966" t="s">
        <v>2039</v>
      </c>
      <c r="R966" s="9" t="s">
        <v>2040</v>
      </c>
      <c r="S966" s="12">
        <f t="shared" si="62"/>
        <v>42135.208333333328</v>
      </c>
      <c r="T966" s="12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 s="15">
        <v>2200</v>
      </c>
      <c r="E967" s="15">
        <v>8501</v>
      </c>
      <c r="F967" s="4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6">
        <f t="shared" si="60"/>
        <v>3.8640909090909092</v>
      </c>
      <c r="P967">
        <f t="shared" si="61"/>
        <v>4354</v>
      </c>
      <c r="Q967" t="s">
        <v>2035</v>
      </c>
      <c r="R967" s="9" t="s">
        <v>2036</v>
      </c>
      <c r="S967" s="12">
        <f t="shared" si="62"/>
        <v>40203.25</v>
      </c>
      <c r="T967" s="12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 s="15">
        <v>1700</v>
      </c>
      <c r="E968" s="15">
        <v>13468</v>
      </c>
      <c r="F968" s="4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6">
        <f t="shared" si="60"/>
        <v>7.9223529411764702</v>
      </c>
      <c r="P968">
        <f t="shared" si="61"/>
        <v>6856.5</v>
      </c>
      <c r="Q968" t="s">
        <v>2039</v>
      </c>
      <c r="R968" s="9" t="s">
        <v>2040</v>
      </c>
      <c r="S968" s="12">
        <f t="shared" si="62"/>
        <v>42901.208333333328</v>
      </c>
      <c r="T968" s="12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 s="15">
        <v>88400</v>
      </c>
      <c r="E969" s="15">
        <v>121138</v>
      </c>
      <c r="F969" s="4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6">
        <f t="shared" si="60"/>
        <v>1.3703393665158372</v>
      </c>
      <c r="P969">
        <f t="shared" si="61"/>
        <v>61355.5</v>
      </c>
      <c r="Q969" t="s">
        <v>2035</v>
      </c>
      <c r="R969" s="9" t="s">
        <v>2062</v>
      </c>
      <c r="S969" s="12">
        <f t="shared" si="62"/>
        <v>41005.208333333336</v>
      </c>
      <c r="T969" s="12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 s="15">
        <v>2400</v>
      </c>
      <c r="E970" s="15">
        <v>8117</v>
      </c>
      <c r="F970" s="4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6">
        <f t="shared" si="60"/>
        <v>3.3820833333333336</v>
      </c>
      <c r="P970">
        <f t="shared" si="61"/>
        <v>4115.5</v>
      </c>
      <c r="Q970" t="s">
        <v>2033</v>
      </c>
      <c r="R970" s="9" t="s">
        <v>2034</v>
      </c>
      <c r="S970" s="12">
        <f t="shared" si="62"/>
        <v>40544.25</v>
      </c>
      <c r="T970" s="12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 s="15">
        <v>7900</v>
      </c>
      <c r="E971" s="15">
        <v>8550</v>
      </c>
      <c r="F971" s="4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6">
        <f t="shared" si="60"/>
        <v>1.0822784810126582</v>
      </c>
      <c r="P971">
        <f t="shared" si="61"/>
        <v>4321.5</v>
      </c>
      <c r="Q971" t="s">
        <v>2039</v>
      </c>
      <c r="R971" s="9" t="s">
        <v>2040</v>
      </c>
      <c r="S971" s="12">
        <f t="shared" si="62"/>
        <v>43821.25</v>
      </c>
      <c r="T971" s="12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 s="15">
        <v>94900</v>
      </c>
      <c r="E972" s="15">
        <v>57659</v>
      </c>
      <c r="F972" s="4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6">
        <f t="shared" si="60"/>
        <v>0.60757639620653314</v>
      </c>
      <c r="P972">
        <f t="shared" si="61"/>
        <v>29126.5</v>
      </c>
      <c r="Q972" t="s">
        <v>2039</v>
      </c>
      <c r="R972" s="9" t="s">
        <v>2040</v>
      </c>
      <c r="S972" s="12">
        <f t="shared" si="62"/>
        <v>40672.208333333336</v>
      </c>
      <c r="T972" s="12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 s="15">
        <v>5100</v>
      </c>
      <c r="E973" s="15">
        <v>1414</v>
      </c>
      <c r="F973" s="4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6">
        <f t="shared" si="60"/>
        <v>0.27725490196078434</v>
      </c>
      <c r="P973">
        <f t="shared" si="61"/>
        <v>719</v>
      </c>
      <c r="Q973" t="s">
        <v>2041</v>
      </c>
      <c r="R973" s="9" t="s">
        <v>2060</v>
      </c>
      <c r="S973" s="12">
        <f t="shared" si="62"/>
        <v>41555.208333333336</v>
      </c>
      <c r="T973" s="12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 s="15">
        <v>42700</v>
      </c>
      <c r="E974" s="15">
        <v>97524</v>
      </c>
      <c r="F974" s="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6">
        <f t="shared" si="60"/>
        <v>2.283934426229508</v>
      </c>
      <c r="P974">
        <f t="shared" si="61"/>
        <v>49602.5</v>
      </c>
      <c r="Q974" t="s">
        <v>2037</v>
      </c>
      <c r="R974" s="9" t="s">
        <v>2038</v>
      </c>
      <c r="S974" s="12">
        <f t="shared" si="62"/>
        <v>41792.208333333336</v>
      </c>
      <c r="T974" s="12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 s="15">
        <v>121100</v>
      </c>
      <c r="E975" s="15">
        <v>26176</v>
      </c>
      <c r="F975" s="4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6">
        <f t="shared" si="60"/>
        <v>0.21615194054500414</v>
      </c>
      <c r="P975">
        <f t="shared" si="61"/>
        <v>13214</v>
      </c>
      <c r="Q975" t="s">
        <v>2039</v>
      </c>
      <c r="R975" s="9" t="s">
        <v>2040</v>
      </c>
      <c r="S975" s="12">
        <f t="shared" si="62"/>
        <v>40522.25</v>
      </c>
      <c r="T975" s="12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 s="15">
        <v>800</v>
      </c>
      <c r="E976" s="15">
        <v>2991</v>
      </c>
      <c r="F976" s="4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6">
        <f t="shared" si="60"/>
        <v>3.73875</v>
      </c>
      <c r="P976">
        <f t="shared" si="61"/>
        <v>1511.5</v>
      </c>
      <c r="Q976" t="s">
        <v>2035</v>
      </c>
      <c r="R976" s="9" t="s">
        <v>2045</v>
      </c>
      <c r="S976" s="12">
        <f t="shared" si="62"/>
        <v>41412.208333333336</v>
      </c>
      <c r="T976" s="12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 s="15">
        <v>5400</v>
      </c>
      <c r="E977" s="15">
        <v>8366</v>
      </c>
      <c r="F977" s="4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6">
        <f t="shared" si="60"/>
        <v>1.5492592592592593</v>
      </c>
      <c r="P977">
        <f t="shared" si="61"/>
        <v>4250.5</v>
      </c>
      <c r="Q977" t="s">
        <v>2039</v>
      </c>
      <c r="R977" s="9" t="s">
        <v>2040</v>
      </c>
      <c r="S977" s="12">
        <f t="shared" si="62"/>
        <v>42337.25</v>
      </c>
      <c r="T977" s="12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 s="15">
        <v>4000</v>
      </c>
      <c r="E978" s="15">
        <v>12886</v>
      </c>
      <c r="F978" s="4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6">
        <f t="shared" si="60"/>
        <v>3.2214999999999998</v>
      </c>
      <c r="P978">
        <f t="shared" si="61"/>
        <v>6513</v>
      </c>
      <c r="Q978" t="s">
        <v>2039</v>
      </c>
      <c r="R978" s="9" t="s">
        <v>2040</v>
      </c>
      <c r="S978" s="12">
        <f t="shared" si="62"/>
        <v>40571.25</v>
      </c>
      <c r="T978" s="12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 s="15">
        <v>7000</v>
      </c>
      <c r="E979" s="15">
        <v>5177</v>
      </c>
      <c r="F979" s="4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6">
        <f t="shared" si="60"/>
        <v>0.73957142857142855</v>
      </c>
      <c r="P979">
        <f t="shared" si="61"/>
        <v>2622</v>
      </c>
      <c r="Q979" t="s">
        <v>2033</v>
      </c>
      <c r="R979" s="9" t="s">
        <v>2034</v>
      </c>
      <c r="S979" s="12">
        <f t="shared" si="62"/>
        <v>43138.25</v>
      </c>
      <c r="T979" s="12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 s="15">
        <v>1000</v>
      </c>
      <c r="E980" s="15">
        <v>8641</v>
      </c>
      <c r="F980" s="4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6">
        <f t="shared" si="60"/>
        <v>8.641</v>
      </c>
      <c r="P980">
        <f t="shared" si="61"/>
        <v>4366.5</v>
      </c>
      <c r="Q980" t="s">
        <v>2050</v>
      </c>
      <c r="R980" s="9" t="s">
        <v>2051</v>
      </c>
      <c r="S980" s="12">
        <f t="shared" si="62"/>
        <v>42686.25</v>
      </c>
      <c r="T980" s="12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 s="15">
        <v>60200</v>
      </c>
      <c r="E981" s="15">
        <v>86244</v>
      </c>
      <c r="F981" s="4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6">
        <f t="shared" si="60"/>
        <v>1.432624584717608</v>
      </c>
      <c r="P981">
        <f t="shared" si="61"/>
        <v>43629.5</v>
      </c>
      <c r="Q981" t="s">
        <v>2039</v>
      </c>
      <c r="R981" s="9" t="s">
        <v>2040</v>
      </c>
      <c r="S981" s="12">
        <f t="shared" si="62"/>
        <v>42078.208333333328</v>
      </c>
      <c r="T981" s="12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 s="15">
        <v>195200</v>
      </c>
      <c r="E982" s="15">
        <v>78630</v>
      </c>
      <c r="F982" s="4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6">
        <f t="shared" si="60"/>
        <v>0.40281762295081969</v>
      </c>
      <c r="P982">
        <f t="shared" si="61"/>
        <v>39686</v>
      </c>
      <c r="Q982" t="s">
        <v>2047</v>
      </c>
      <c r="R982" s="9" t="s">
        <v>2048</v>
      </c>
      <c r="S982" s="12">
        <f t="shared" si="62"/>
        <v>42307.208333333328</v>
      </c>
      <c r="T982" s="12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 s="15">
        <v>6700</v>
      </c>
      <c r="E983" s="15">
        <v>11941</v>
      </c>
      <c r="F983" s="4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6">
        <f t="shared" si="60"/>
        <v>1.7822388059701493</v>
      </c>
      <c r="P983">
        <f t="shared" si="61"/>
        <v>6132</v>
      </c>
      <c r="Q983" t="s">
        <v>2037</v>
      </c>
      <c r="R983" s="9" t="s">
        <v>2038</v>
      </c>
      <c r="S983" s="12">
        <f t="shared" si="62"/>
        <v>43094.25</v>
      </c>
      <c r="T983" s="12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 s="15">
        <v>7200</v>
      </c>
      <c r="E984" s="15">
        <v>6115</v>
      </c>
      <c r="F984" s="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6">
        <f t="shared" si="60"/>
        <v>0.84930555555555554</v>
      </c>
      <c r="P984">
        <f t="shared" si="61"/>
        <v>3095</v>
      </c>
      <c r="Q984" t="s">
        <v>2041</v>
      </c>
      <c r="R984" s="9" t="s">
        <v>2042</v>
      </c>
      <c r="S984" s="12">
        <f t="shared" si="62"/>
        <v>40743.208333333336</v>
      </c>
      <c r="T984" s="12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 s="15">
        <v>129100</v>
      </c>
      <c r="E985" s="15">
        <v>188404</v>
      </c>
      <c r="F985" s="4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6">
        <f t="shared" si="60"/>
        <v>1.4593648334624323</v>
      </c>
      <c r="P985">
        <f t="shared" si="61"/>
        <v>95365</v>
      </c>
      <c r="Q985" t="s">
        <v>2041</v>
      </c>
      <c r="R985" s="9" t="s">
        <v>2042</v>
      </c>
      <c r="S985" s="12">
        <f t="shared" si="62"/>
        <v>43681.208333333328</v>
      </c>
      <c r="T985" s="12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 s="15">
        <v>6500</v>
      </c>
      <c r="E986" s="15">
        <v>9910</v>
      </c>
      <c r="F986" s="4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6">
        <f t="shared" si="60"/>
        <v>1.5246153846153847</v>
      </c>
      <c r="P986">
        <f t="shared" si="61"/>
        <v>5145.5</v>
      </c>
      <c r="Q986" t="s">
        <v>2039</v>
      </c>
      <c r="R986" s="9" t="s">
        <v>2040</v>
      </c>
      <c r="S986" s="12">
        <f t="shared" si="62"/>
        <v>43716.208333333328</v>
      </c>
      <c r="T986" s="12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 s="15">
        <v>170600</v>
      </c>
      <c r="E987" s="15">
        <v>114523</v>
      </c>
      <c r="F987" s="4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6">
        <f t="shared" si="60"/>
        <v>0.67129542790152408</v>
      </c>
      <c r="P987">
        <f t="shared" si="61"/>
        <v>59464</v>
      </c>
      <c r="Q987" t="s">
        <v>2035</v>
      </c>
      <c r="R987" s="9" t="s">
        <v>2036</v>
      </c>
      <c r="S987" s="12">
        <f t="shared" si="62"/>
        <v>41614.25</v>
      </c>
      <c r="T987" s="12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 s="15">
        <v>7800</v>
      </c>
      <c r="E988" s="15">
        <v>3144</v>
      </c>
      <c r="F988" s="4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6">
        <f t="shared" si="60"/>
        <v>0.40307692307692305</v>
      </c>
      <c r="P988">
        <f t="shared" si="61"/>
        <v>1618</v>
      </c>
      <c r="Q988" t="s">
        <v>2035</v>
      </c>
      <c r="R988" s="9" t="s">
        <v>2036</v>
      </c>
      <c r="S988" s="12">
        <f t="shared" si="62"/>
        <v>40638.208333333336</v>
      </c>
      <c r="T988" s="12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 s="15">
        <v>6200</v>
      </c>
      <c r="E989" s="15">
        <v>13441</v>
      </c>
      <c r="F989" s="4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6">
        <f t="shared" si="60"/>
        <v>2.1679032258064517</v>
      </c>
      <c r="P989">
        <f t="shared" si="61"/>
        <v>6960.5</v>
      </c>
      <c r="Q989" t="s">
        <v>2041</v>
      </c>
      <c r="R989" s="9" t="s">
        <v>2042</v>
      </c>
      <c r="S989" s="12">
        <f t="shared" si="62"/>
        <v>42852.208333333328</v>
      </c>
      <c r="T989" s="12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 s="15">
        <v>9400</v>
      </c>
      <c r="E990" s="15">
        <v>4899</v>
      </c>
      <c r="F990" s="4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6">
        <f t="shared" si="60"/>
        <v>0.52117021276595743</v>
      </c>
      <c r="P990">
        <f t="shared" si="61"/>
        <v>2481.5</v>
      </c>
      <c r="Q990" t="s">
        <v>2047</v>
      </c>
      <c r="R990" s="9" t="s">
        <v>2056</v>
      </c>
      <c r="S990" s="12">
        <f t="shared" si="62"/>
        <v>42686.25</v>
      </c>
      <c r="T990" s="12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 s="15">
        <v>2400</v>
      </c>
      <c r="E991" s="15">
        <v>11990</v>
      </c>
      <c r="F991" s="4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6">
        <f t="shared" si="60"/>
        <v>4.9958333333333336</v>
      </c>
      <c r="P991">
        <f t="shared" si="61"/>
        <v>6108</v>
      </c>
      <c r="Q991" t="s">
        <v>2047</v>
      </c>
      <c r="R991" s="9" t="s">
        <v>2059</v>
      </c>
      <c r="S991" s="12">
        <f t="shared" si="62"/>
        <v>43571.208333333328</v>
      </c>
      <c r="T991" s="12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 s="15">
        <v>7800</v>
      </c>
      <c r="E992" s="15">
        <v>6839</v>
      </c>
      <c r="F992" s="4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6">
        <f t="shared" si="60"/>
        <v>0.87679487179487181</v>
      </c>
      <c r="P992">
        <f t="shared" si="61"/>
        <v>3451.5</v>
      </c>
      <c r="Q992" t="s">
        <v>2041</v>
      </c>
      <c r="R992" s="9" t="s">
        <v>2044</v>
      </c>
      <c r="S992" s="12">
        <f t="shared" si="62"/>
        <v>42432.25</v>
      </c>
      <c r="T992" s="12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 s="15">
        <v>9800</v>
      </c>
      <c r="E993" s="15">
        <v>11091</v>
      </c>
      <c r="F993" s="4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6">
        <f t="shared" si="60"/>
        <v>1.131734693877551</v>
      </c>
      <c r="P993">
        <f t="shared" si="61"/>
        <v>5666</v>
      </c>
      <c r="Q993" t="s">
        <v>2035</v>
      </c>
      <c r="R993" s="9" t="s">
        <v>2036</v>
      </c>
      <c r="S993" s="12">
        <f t="shared" si="62"/>
        <v>41907.208333333336</v>
      </c>
      <c r="T993" s="12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 s="15">
        <v>3100</v>
      </c>
      <c r="E994" s="15">
        <v>13223</v>
      </c>
      <c r="F994" s="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6">
        <f t="shared" si="60"/>
        <v>4.2654838709677421</v>
      </c>
      <c r="P994">
        <f t="shared" si="61"/>
        <v>6677.5</v>
      </c>
      <c r="Q994" t="s">
        <v>2041</v>
      </c>
      <c r="R994" s="9" t="s">
        <v>2044</v>
      </c>
      <c r="S994" s="12">
        <f t="shared" si="62"/>
        <v>43227.208333333328</v>
      </c>
      <c r="T994" s="12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 s="15">
        <v>9800</v>
      </c>
      <c r="E995" s="15">
        <v>7608</v>
      </c>
      <c r="F995" s="4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6">
        <f t="shared" si="60"/>
        <v>0.77632653061224488</v>
      </c>
      <c r="P995">
        <f t="shared" si="61"/>
        <v>3841.5</v>
      </c>
      <c r="Q995" t="s">
        <v>2054</v>
      </c>
      <c r="R995" s="9" t="s">
        <v>2055</v>
      </c>
      <c r="S995" s="12">
        <f t="shared" si="62"/>
        <v>42362.25</v>
      </c>
      <c r="T995" s="12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 s="15">
        <v>141100</v>
      </c>
      <c r="E996" s="15">
        <v>74073</v>
      </c>
      <c r="F996" s="4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6">
        <f t="shared" si="60"/>
        <v>0.52496810772501767</v>
      </c>
      <c r="P996">
        <f t="shared" si="61"/>
        <v>37457.5</v>
      </c>
      <c r="Q996" t="s">
        <v>2047</v>
      </c>
      <c r="R996" s="9" t="s">
        <v>2059</v>
      </c>
      <c r="S996" s="12">
        <f t="shared" si="62"/>
        <v>41929.208333333336</v>
      </c>
      <c r="T996" s="12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 s="15">
        <v>97300</v>
      </c>
      <c r="E997" s="15">
        <v>153216</v>
      </c>
      <c r="F997" s="4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6">
        <f t="shared" si="60"/>
        <v>1.5746762589928058</v>
      </c>
      <c r="P997">
        <f t="shared" si="61"/>
        <v>77629.5</v>
      </c>
      <c r="Q997" t="s">
        <v>2033</v>
      </c>
      <c r="R997" s="9" t="s">
        <v>2034</v>
      </c>
      <c r="S997" s="12">
        <f t="shared" si="62"/>
        <v>43408.208333333328</v>
      </c>
      <c r="T997" s="12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 s="15">
        <v>6600</v>
      </c>
      <c r="E998" s="15">
        <v>4814</v>
      </c>
      <c r="F998" s="4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6">
        <f t="shared" si="60"/>
        <v>0.72939393939393937</v>
      </c>
      <c r="P998">
        <f t="shared" si="61"/>
        <v>2463</v>
      </c>
      <c r="Q998" t="s">
        <v>2039</v>
      </c>
      <c r="R998" s="9" t="s">
        <v>2040</v>
      </c>
      <c r="S998" s="12">
        <f t="shared" si="62"/>
        <v>41276.25</v>
      </c>
      <c r="T998" s="12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 s="15">
        <v>7600</v>
      </c>
      <c r="E999" s="15">
        <v>4603</v>
      </c>
      <c r="F999" s="4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6">
        <f t="shared" si="60"/>
        <v>0.60565789473684206</v>
      </c>
      <c r="P999">
        <f t="shared" si="61"/>
        <v>2371</v>
      </c>
      <c r="Q999" t="s">
        <v>2039</v>
      </c>
      <c r="R999" s="9" t="s">
        <v>2040</v>
      </c>
      <c r="S999" s="12">
        <f t="shared" si="62"/>
        <v>41659.25</v>
      </c>
      <c r="T999" s="12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 s="15">
        <v>66600</v>
      </c>
      <c r="E1000" s="15">
        <v>37823</v>
      </c>
      <c r="F1000" s="4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6">
        <f t="shared" si="60"/>
        <v>0.5679129129129129</v>
      </c>
      <c r="P1000">
        <f t="shared" si="61"/>
        <v>19098.5</v>
      </c>
      <c r="Q1000" t="s">
        <v>2035</v>
      </c>
      <c r="R1000" s="9" t="s">
        <v>2045</v>
      </c>
      <c r="S1000" s="12">
        <f t="shared" si="62"/>
        <v>40220.25</v>
      </c>
      <c r="T1000" s="12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 s="15">
        <v>111100</v>
      </c>
      <c r="E1001" s="15">
        <v>62819</v>
      </c>
      <c r="F1001" s="4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6">
        <f t="shared" si="60"/>
        <v>0.56542754275427543</v>
      </c>
      <c r="P1001">
        <f t="shared" si="61"/>
        <v>31970.5</v>
      </c>
      <c r="Q1001" t="s">
        <v>2033</v>
      </c>
      <c r="R1001" s="9" t="s">
        <v>2034</v>
      </c>
      <c r="S1001" s="12">
        <f t="shared" si="62"/>
        <v>42550.208333333328</v>
      </c>
      <c r="T1001" s="12">
        <f t="shared" si="63"/>
        <v>42557.208333333328</v>
      </c>
    </row>
  </sheetData>
  <conditionalFormatting sqref="F1:F1048576">
    <cfRule type="containsText" dxfId="10" priority="4" operator="containsText" text="canceled">
      <formula>NOT(ISERROR(SEARCH("canceled",F1)))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01">
    <cfRule type="containsText" dxfId="9" priority="5" operator="containsText" text="canceled">
      <formula>NOT(ISERROR(SEARCH("canceled",F2)))</formula>
    </cfRule>
    <cfRule type="containsText" dxfId="8" priority="6" operator="containsText" text="successful">
      <formula>NOT(ISERROR(SEARCH("successful",F2)))</formula>
    </cfRule>
    <cfRule type="containsText" dxfId="7" priority="7" operator="containsText" text="failed">
      <formula>NOT(ISERROR(SEARCH("failed",F2)))</formula>
    </cfRule>
    <cfRule type="containsText" dxfId="6" priority="8" operator="containsText" text="live">
      <formula>NOT(ISERROR(SEARCH("live",F2)))</formula>
    </cfRule>
  </conditionalFormatting>
  <conditionalFormatting sqref="O1:O1048576">
    <cfRule type="cellIs" dxfId="5" priority="1" operator="greaterThan">
      <formula>2</formula>
    </cfRule>
    <cfRule type="cellIs" dxfId="4" priority="2" operator="between">
      <formula>1</formula>
      <formula>2</formula>
    </cfRule>
    <cfRule type="cellIs" dxfId="3" priority="3" operator="between">
      <formula>0</formula>
      <formula>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0960-E994-3948-B5D8-F4C523E5AB1C}">
  <dimension ref="A1:F14"/>
  <sheetViews>
    <sheetView workbookViewId="0">
      <selection activeCell="N36" sqref="N3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10" t="s">
        <v>6</v>
      </c>
      <c r="B1" t="s">
        <v>2066</v>
      </c>
    </row>
    <row r="3" spans="1:6" x14ac:dyDescent="0.2">
      <c r="A3" s="10" t="s">
        <v>2070</v>
      </c>
      <c r="B3" s="10" t="s">
        <v>2067</v>
      </c>
    </row>
    <row r="4" spans="1:6" x14ac:dyDescent="0.2">
      <c r="A4" s="10" t="s">
        <v>2069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11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1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1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1" t="s">
        <v>2064</v>
      </c>
      <c r="E8">
        <v>4</v>
      </c>
      <c r="F8">
        <v>4</v>
      </c>
    </row>
    <row r="9" spans="1:6" x14ac:dyDescent="0.2">
      <c r="A9" s="11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1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1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1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1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1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743D-0352-E549-95C2-4ABF839BE836}">
  <dimension ref="A1:F30"/>
  <sheetViews>
    <sheetView workbookViewId="0">
      <selection activeCell="M10" sqref="M10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15" width="17" bestFit="1" customWidth="1"/>
    <col min="16" max="16" width="13" bestFit="1" customWidth="1"/>
    <col min="17" max="38" width="17" bestFit="1" customWidth="1"/>
    <col min="39" max="39" width="10.5" bestFit="1" customWidth="1"/>
    <col min="40" max="50" width="17" bestFit="1" customWidth="1"/>
    <col min="51" max="51" width="8.83203125" bestFit="1" customWidth="1"/>
    <col min="52" max="75" width="17" bestFit="1" customWidth="1"/>
    <col min="76" max="76" width="14.1640625" bestFit="1" customWidth="1"/>
    <col min="77" max="77" width="9.1640625" bestFit="1" customWidth="1"/>
    <col min="78" max="78" width="11.6640625" bestFit="1" customWidth="1"/>
  </cols>
  <sheetData>
    <row r="1" spans="1:6" x14ac:dyDescent="0.2">
      <c r="A1" s="10" t="s">
        <v>6</v>
      </c>
      <c r="B1" t="s">
        <v>2066</v>
      </c>
    </row>
    <row r="2" spans="1:6" x14ac:dyDescent="0.2">
      <c r="A2" s="10" t="s">
        <v>2031</v>
      </c>
      <c r="B2" t="s">
        <v>2066</v>
      </c>
    </row>
    <row r="4" spans="1:6" x14ac:dyDescent="0.2">
      <c r="A4" s="10" t="s">
        <v>2070</v>
      </c>
      <c r="B4" s="10" t="s">
        <v>2067</v>
      </c>
    </row>
    <row r="5" spans="1:6" x14ac:dyDescent="0.2">
      <c r="A5" s="10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11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1" t="s">
        <v>2065</v>
      </c>
      <c r="E7">
        <v>4</v>
      </c>
      <c r="F7">
        <v>4</v>
      </c>
    </row>
    <row r="8" spans="1:6" x14ac:dyDescent="0.2">
      <c r="A8" s="11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1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1" t="s">
        <v>2043</v>
      </c>
      <c r="C10">
        <v>8</v>
      </c>
      <c r="E10">
        <v>10</v>
      </c>
      <c r="F10">
        <v>18</v>
      </c>
    </row>
    <row r="11" spans="1:6" x14ac:dyDescent="0.2">
      <c r="A11" s="11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1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1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1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1" t="s">
        <v>2057</v>
      </c>
      <c r="C15">
        <v>3</v>
      </c>
      <c r="E15">
        <v>4</v>
      </c>
      <c r="F15">
        <v>7</v>
      </c>
    </row>
    <row r="16" spans="1:6" x14ac:dyDescent="0.2">
      <c r="A16" s="11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1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1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1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1" t="s">
        <v>2056</v>
      </c>
      <c r="C20">
        <v>4</v>
      </c>
      <c r="E20">
        <v>4</v>
      </c>
      <c r="F20">
        <v>8</v>
      </c>
    </row>
    <row r="21" spans="1:6" x14ac:dyDescent="0.2">
      <c r="A21" s="11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1" t="s">
        <v>2063</v>
      </c>
      <c r="C22">
        <v>9</v>
      </c>
      <c r="E22">
        <v>5</v>
      </c>
      <c r="F22">
        <v>14</v>
      </c>
    </row>
    <row r="23" spans="1:6" x14ac:dyDescent="0.2">
      <c r="A23" s="11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1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1" t="s">
        <v>2059</v>
      </c>
      <c r="C25">
        <v>7</v>
      </c>
      <c r="E25">
        <v>14</v>
      </c>
      <c r="F25">
        <v>21</v>
      </c>
    </row>
    <row r="26" spans="1:6" x14ac:dyDescent="0.2">
      <c r="A26" s="11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1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1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1" t="s">
        <v>2062</v>
      </c>
      <c r="E29">
        <v>3</v>
      </c>
      <c r="F29">
        <v>3</v>
      </c>
    </row>
    <row r="30" spans="1:6" x14ac:dyDescent="0.2">
      <c r="A30" s="11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200F-17A7-C146-A634-8FE9B0B7639A}">
  <dimension ref="A1:E18"/>
  <sheetViews>
    <sheetView workbookViewId="0">
      <selection activeCell="G29" sqref="G2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10" t="s">
        <v>2031</v>
      </c>
      <c r="B1" t="s">
        <v>2066</v>
      </c>
    </row>
    <row r="2" spans="1:5" x14ac:dyDescent="0.2">
      <c r="A2" s="10" t="s">
        <v>2085</v>
      </c>
      <c r="B2" t="s">
        <v>2066</v>
      </c>
    </row>
    <row r="4" spans="1:5" x14ac:dyDescent="0.2">
      <c r="A4" s="10" t="s">
        <v>2070</v>
      </c>
      <c r="B4" s="10" t="s">
        <v>2067</v>
      </c>
    </row>
    <row r="5" spans="1:5" x14ac:dyDescent="0.2">
      <c r="A5" s="10" t="s">
        <v>2069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">
      <c r="A6" s="11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1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1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1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1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1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1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1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1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1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1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1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1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559C-8313-7A4D-A136-103047BD4C5A}">
  <dimension ref="A1:H13"/>
  <sheetViews>
    <sheetView workbookViewId="0">
      <selection activeCell="J23" sqref="J23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s="13" customFormat="1" x14ac:dyDescent="0.2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t="s">
        <v>2094</v>
      </c>
      <c r="B2">
        <f>COUNTIFS(Crowdfunding!$F:$F,"successful",Crowdfunding!$D:$D,"&lt;1000")</f>
        <v>30</v>
      </c>
      <c r="C2">
        <f>COUNTIFS(Crowdfunding!$F:$F,"failed",Crowdfunding!$D:$D,"&lt;1000")</f>
        <v>20</v>
      </c>
      <c r="D2">
        <f>COUNTIFS(Crowdfunding!$F:$F,"canceled",Crowdfunding!$D:$D,"&lt;1000")</f>
        <v>1</v>
      </c>
      <c r="E2">
        <f>SUM(B2:D2)</f>
        <v>51</v>
      </c>
      <c r="F2" s="7">
        <f>B2/E2</f>
        <v>0.58823529411764708</v>
      </c>
      <c r="G2" s="7">
        <f>C2/E2</f>
        <v>0.39215686274509803</v>
      </c>
      <c r="H2" s="7">
        <f>D2/E2</f>
        <v>1.9607843137254902E-2</v>
      </c>
    </row>
    <row r="3" spans="1:8" x14ac:dyDescent="0.2">
      <c r="A3" t="s">
        <v>2095</v>
      </c>
      <c r="B3">
        <f>COUNTIFS(Crowdfunding!$F:$F,"successful",Crowdfunding!$D:$D,"&gt;=1000",Crowdfunding!$D:$D,"&lt;=4999")</f>
        <v>191</v>
      </c>
      <c r="C3">
        <f>COUNTIFS(Crowdfunding!$F:$F,"failed",Crowdfunding!$D:$D,"&gt;=1000",Crowdfunding!$D:$D,"&lt;=4999")</f>
        <v>38</v>
      </c>
      <c r="D3" s="14">
        <f>COUNTIFS(Crowdfunding!$F:$F,"canceled",Crowdfunding!$D:$D,"&gt;=1000",Crowdfunding!$D:$D,"&lt;=4999")</f>
        <v>2</v>
      </c>
      <c r="E3">
        <f t="shared" ref="E3:E13" si="0">SUM(B3:D3)</f>
        <v>231</v>
      </c>
      <c r="F3" s="7">
        <f t="shared" ref="F3:F13" si="1">B3/E3</f>
        <v>0.82683982683982682</v>
      </c>
      <c r="G3" s="7">
        <f t="shared" ref="G3:G13" si="2">C3/E3</f>
        <v>0.16450216450216451</v>
      </c>
      <c r="H3" s="7">
        <f t="shared" ref="H3:H13" si="3">D3/E3</f>
        <v>8.658008658008658E-3</v>
      </c>
    </row>
    <row r="4" spans="1:8" x14ac:dyDescent="0.2">
      <c r="A4" t="s">
        <v>2096</v>
      </c>
      <c r="B4">
        <f>COUNTIFS(Crowdfunding!$F:$F,"successful",Crowdfunding!$D:$D,"&gt;=5000",Crowdfunding!$D:$D,"&lt;=9999")</f>
        <v>164</v>
      </c>
      <c r="C4">
        <f>COUNTIFS(Crowdfunding!$F:$F,"failed",Crowdfunding!$D:$D,"&gt;=5000",Crowdfunding!$D:$D,"&lt;=9999")</f>
        <v>126</v>
      </c>
      <c r="D4">
        <f>COUNTIFS(Crowdfunding!$F:$F,"canceled",Crowdfunding!$D:$D,"&gt;=5000",Crowdfunding!$D:$D,"&lt;=9999")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x14ac:dyDescent="0.2">
      <c r="A5" t="s">
        <v>2097</v>
      </c>
      <c r="B5">
        <f>COUNTIFS(Crowdfunding!$F:$F,"successful",Crowdfunding!$D:$D,"&gt;=10000",Crowdfunding!$D:$D,"&lt;=14999")</f>
        <v>4</v>
      </c>
      <c r="C5">
        <f>COUNTIFS(Crowdfunding!$F:$F,"failed",Crowdfunding!$D:$D,"&gt;=10000",Crowdfunding!$D:$D,"&lt;=14999")</f>
        <v>5</v>
      </c>
      <c r="D5">
        <f>COUNTIFS(Crowdfunding!$F:$F,"canceled",Crowdfunding!$D:$D,"&gt;=10000",Crowdfunding!$D:$D,"&lt;=14999")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x14ac:dyDescent="0.2">
      <c r="A6" t="s">
        <v>2098</v>
      </c>
      <c r="B6">
        <f>COUNTIFS(Crowdfunding!$F:$F,"successful",Crowdfunding!$D:$D,"&gt;=15000",Crowdfunding!$D:$D,"&lt;=19999")</f>
        <v>10</v>
      </c>
      <c r="C6">
        <f>COUNTIFS(Crowdfunding!$F:$F,"failed",Crowdfunding!$D:$D,"&gt;=15000",Crowdfunding!$D:$D,"&lt;=19999")</f>
        <v>0</v>
      </c>
      <c r="D6">
        <f>COUNTIFS(Crowdfunding!$F:$F,"canceled",Crowdfunding!$D:$D,"&gt;=15000",Crowdfunding!$D:$D,"&lt;=19999")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x14ac:dyDescent="0.2">
      <c r="A7" t="s">
        <v>2099</v>
      </c>
      <c r="B7">
        <f>COUNTIFS(Crowdfunding!$F:$F,"successful",Crowdfunding!$D:$D,"&gt;=20000",Crowdfunding!$D:$D,"&lt;=24999")</f>
        <v>7</v>
      </c>
      <c r="C7">
        <f>COUNTIFS(Crowdfunding!$F:$F,"failed",Crowdfunding!$D:$D,"&gt;=20000",Crowdfunding!$D:$D,"&lt;=24999")</f>
        <v>0</v>
      </c>
      <c r="D7">
        <f>COUNTIFS(Crowdfunding!$F:$F,"canceled",Crowdfunding!$D:$D,"&gt;=20000",Crowdfunding!$D:$D,"&lt;=24999")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x14ac:dyDescent="0.2">
      <c r="A8" t="s">
        <v>2105</v>
      </c>
      <c r="B8">
        <f>COUNTIFS(Crowdfunding!$F:$F,"successful",Crowdfunding!$D:$D,"&gt;=25000",Crowdfunding!$D:$D,"&lt;=29999")</f>
        <v>11</v>
      </c>
      <c r="C8">
        <f>COUNTIFS(Crowdfunding!$F:$F,"failed",Crowdfunding!$D:$D,"&gt;=25000",Crowdfunding!$D:$D,"&lt;=29999")</f>
        <v>3</v>
      </c>
      <c r="D8">
        <f>COUNTIFS(Crowdfunding!$F:$F,"canceled",Crowdfunding!$D:$D,"&gt;=25000",Crowdfunding!$D:$D,"&lt;=29999")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x14ac:dyDescent="0.2">
      <c r="A9" t="s">
        <v>2100</v>
      </c>
      <c r="B9">
        <f>COUNTIFS(Crowdfunding!$F:$F,"successful",Crowdfunding!$D:$D,"&gt;=30000",Crowdfunding!$D:$D,"&lt;=34999")</f>
        <v>7</v>
      </c>
      <c r="C9">
        <f>COUNTIFS(Crowdfunding!$F:$F,"failed",Crowdfunding!$D:$D,"&gt;=30000",Crowdfunding!$D:$D,"&lt;=34999")</f>
        <v>0</v>
      </c>
      <c r="D9">
        <f>COUNTIFS(Crowdfunding!$F:$F,"canceled",Crowdfunding!$D:$D,"&gt;=30000",Crowdfunding!$D:$D,"&lt;=34999")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x14ac:dyDescent="0.2">
      <c r="A10" t="s">
        <v>2101</v>
      </c>
      <c r="B10">
        <f>COUNTIFS(Crowdfunding!$F:$F,"successful",Crowdfunding!$D:$D,"&gt;=35000",Crowdfunding!$D:$D,"&lt;=39999")</f>
        <v>8</v>
      </c>
      <c r="C10">
        <f>COUNTIFS(Crowdfunding!$F:$F,"failed",Crowdfunding!$D:$D,"&gt;=35000",Crowdfunding!$D:$D,"&lt;=39999")</f>
        <v>3</v>
      </c>
      <c r="D10">
        <f>COUNTIFS(Crowdfunding!$F:$F,"canceled",Crowdfunding!$D:$D,"&gt;=35000",Crowdfunding!$D:$D,"&lt;=39999")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x14ac:dyDescent="0.2">
      <c r="A11" t="s">
        <v>2102</v>
      </c>
      <c r="B11">
        <f>COUNTIFS(Crowdfunding!$F:$F,"successful",Crowdfunding!$D:$D,"&gt;=40000",Crowdfunding!$D:$D,"&lt;=44999")</f>
        <v>11</v>
      </c>
      <c r="C11">
        <f>COUNTIFS(Crowdfunding!$F:$F,"failed",Crowdfunding!$D:$D,"&gt;=40000",Crowdfunding!$D:$D,"&lt;=44999")</f>
        <v>3</v>
      </c>
      <c r="D11">
        <f>COUNTIFS(Crowdfunding!$F:$F,"canceled",Crowdfunding!$D:$D,"&gt;=40000",Crowdfunding!$D:$D,"&lt;=44999")</f>
        <v>0</v>
      </c>
      <c r="E11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</row>
    <row r="12" spans="1:8" x14ac:dyDescent="0.2">
      <c r="A12" t="s">
        <v>2103</v>
      </c>
      <c r="B12">
        <f>COUNTIFS(Crowdfunding!$F:$F,"successful",Crowdfunding!$D:$D,"&gt;=45000",Crowdfunding!$D:$D,"&lt;=49999")</f>
        <v>8</v>
      </c>
      <c r="C12">
        <f>COUNTIFS(Crowdfunding!$F:$F,"failed",Crowdfunding!$D:$D,"&gt;=45000",Crowdfunding!$D:$D,"&lt;=49999")</f>
        <v>3</v>
      </c>
      <c r="D12">
        <f>COUNTIFS(Crowdfunding!$F:$F,"canceled",Crowdfunding!$D:$D,"&gt;=45000",Crowdfunding!$D:$D,"&lt;=49999")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x14ac:dyDescent="0.2">
      <c r="A13" t="s">
        <v>2104</v>
      </c>
      <c r="B13">
        <f>COUNTIFS(Crowdfunding!$F:$F,"successful",Crowdfunding!$D:$D,"&gt;=50000")</f>
        <v>114</v>
      </c>
      <c r="C13">
        <f>COUNTIFS(Crowdfunding!$F:$F,"failed",Crowdfunding!$D:$D,"&gt;=50000")</f>
        <v>163</v>
      </c>
      <c r="D13">
        <f>COUNTIFS(Crowdfunding!$F:$F,"canceled",Crowdfunding!$D:$D,"&gt;=50000")</f>
        <v>28</v>
      </c>
      <c r="E13">
        <f t="shared" si="0"/>
        <v>305</v>
      </c>
      <c r="F13" s="7">
        <f t="shared" si="1"/>
        <v>0.3737704918032787</v>
      </c>
      <c r="G13" s="7">
        <f t="shared" si="2"/>
        <v>0.53442622950819674</v>
      </c>
      <c r="H13" s="7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7885-8383-9841-AA77-404BC4DEE489}">
  <dimension ref="A1:G566"/>
  <sheetViews>
    <sheetView workbookViewId="0">
      <selection activeCell="G9" sqref="G9"/>
    </sheetView>
  </sheetViews>
  <sheetFormatPr baseColWidth="10" defaultRowHeight="16" x14ac:dyDescent="0.2"/>
  <cols>
    <col min="1" max="1" width="9.5" bestFit="1" customWidth="1"/>
    <col min="2" max="2" width="11.5" bestFit="1" customWidth="1"/>
    <col min="3" max="3" width="8.33203125" bestFit="1" customWidth="1"/>
    <col min="4" max="4" width="12.83203125" bestFit="1" customWidth="1"/>
    <col min="6" max="6" width="19.33203125" bestFit="1" customWidth="1"/>
    <col min="7" max="7" width="15.6640625" bestFit="1" customWidth="1"/>
  </cols>
  <sheetData>
    <row r="1" spans="1:7" x14ac:dyDescent="0.2">
      <c r="A1" t="s">
        <v>4</v>
      </c>
      <c r="B1" t="s">
        <v>5</v>
      </c>
      <c r="C1" t="s">
        <v>4</v>
      </c>
      <c r="D1" t="s">
        <v>5</v>
      </c>
    </row>
    <row r="2" spans="1:7" x14ac:dyDescent="0.2">
      <c r="A2" t="str" cm="1">
        <f t="array" ref="A2:B566">_xlfn._xlws.FILTER(Crowdfunding!$F:$G,Crowdfunding!$F:$F="successful")</f>
        <v>successful</v>
      </c>
      <c r="B2">
        <v>158</v>
      </c>
      <c r="C2" t="str" cm="1">
        <f t="array" ref="C2:D365">_xlfn._xlws.FILTER(Crowdfunding!$F:$G,Crowdfunding!$F:$F="failed")</f>
        <v>failed</v>
      </c>
      <c r="D2">
        <v>0</v>
      </c>
      <c r="F2" s="13" t="s">
        <v>2107</v>
      </c>
    </row>
    <row r="3" spans="1:7" x14ac:dyDescent="0.2">
      <c r="A3" t="str">
        <v>successful</v>
      </c>
      <c r="B3">
        <v>1425</v>
      </c>
      <c r="C3" t="str">
        <v>failed</v>
      </c>
      <c r="D3">
        <v>24</v>
      </c>
    </row>
    <row r="4" spans="1:7" x14ac:dyDescent="0.2">
      <c r="A4" t="str">
        <v>successful</v>
      </c>
      <c r="B4">
        <v>174</v>
      </c>
      <c r="C4" t="str">
        <v>failed</v>
      </c>
      <c r="D4">
        <v>53</v>
      </c>
      <c r="F4" t="s">
        <v>2106</v>
      </c>
      <c r="G4" s="15">
        <f>AVERAGE(B:B)</f>
        <v>851.14690265486729</v>
      </c>
    </row>
    <row r="5" spans="1:7" x14ac:dyDescent="0.2">
      <c r="A5" t="str">
        <v>successful</v>
      </c>
      <c r="B5">
        <v>227</v>
      </c>
      <c r="C5" t="str">
        <v>failed</v>
      </c>
      <c r="D5">
        <v>18</v>
      </c>
      <c r="F5" t="s">
        <v>2111</v>
      </c>
      <c r="G5" s="15">
        <f>MEDIAN(B:B)</f>
        <v>201</v>
      </c>
    </row>
    <row r="6" spans="1:7" x14ac:dyDescent="0.2">
      <c r="A6" t="str">
        <v>successful</v>
      </c>
      <c r="B6">
        <v>220</v>
      </c>
      <c r="C6" t="str">
        <v>failed</v>
      </c>
      <c r="D6">
        <v>44</v>
      </c>
      <c r="F6" t="s">
        <v>2112</v>
      </c>
      <c r="G6" s="15">
        <f>MIN(B:B)</f>
        <v>16</v>
      </c>
    </row>
    <row r="7" spans="1:7" x14ac:dyDescent="0.2">
      <c r="A7" t="str">
        <v>successful</v>
      </c>
      <c r="B7">
        <v>98</v>
      </c>
      <c r="C7" t="str">
        <v>failed</v>
      </c>
      <c r="D7">
        <v>27</v>
      </c>
      <c r="F7" t="s">
        <v>2113</v>
      </c>
      <c r="G7" s="15">
        <f>MAX(B:B)</f>
        <v>7295</v>
      </c>
    </row>
    <row r="8" spans="1:7" x14ac:dyDescent="0.2">
      <c r="A8" t="str">
        <v>successful</v>
      </c>
      <c r="B8">
        <v>100</v>
      </c>
      <c r="C8" t="str">
        <v>failed</v>
      </c>
      <c r="D8">
        <v>55</v>
      </c>
      <c r="F8" t="s">
        <v>2108</v>
      </c>
      <c r="G8" s="4">
        <f>_xlfn.VAR.P(B:B)</f>
        <v>1603373.7324019109</v>
      </c>
    </row>
    <row r="9" spans="1:7" x14ac:dyDescent="0.2">
      <c r="A9" t="str">
        <v>successful</v>
      </c>
      <c r="B9">
        <v>1249</v>
      </c>
      <c r="C9" t="str">
        <v>failed</v>
      </c>
      <c r="D9">
        <v>200</v>
      </c>
      <c r="F9" t="s">
        <v>2109</v>
      </c>
      <c r="G9" s="4">
        <f>_xlfn.STDEV.P(B:B)</f>
        <v>1266.2439466397898</v>
      </c>
    </row>
    <row r="10" spans="1:7" x14ac:dyDescent="0.2">
      <c r="A10" t="str">
        <v>successful</v>
      </c>
      <c r="B10">
        <v>1396</v>
      </c>
      <c r="C10" t="str">
        <v>failed</v>
      </c>
      <c r="D10">
        <v>452</v>
      </c>
      <c r="G10" s="15"/>
    </row>
    <row r="11" spans="1:7" x14ac:dyDescent="0.2">
      <c r="A11" t="str">
        <v>successful</v>
      </c>
      <c r="B11">
        <v>890</v>
      </c>
      <c r="C11" t="str">
        <v>failed</v>
      </c>
      <c r="D11">
        <v>674</v>
      </c>
      <c r="F11" s="13" t="s">
        <v>2110</v>
      </c>
      <c r="G11" s="15"/>
    </row>
    <row r="12" spans="1:7" x14ac:dyDescent="0.2">
      <c r="A12" t="str">
        <v>successful</v>
      </c>
      <c r="B12">
        <v>142</v>
      </c>
      <c r="C12" t="str">
        <v>failed</v>
      </c>
      <c r="D12">
        <v>558</v>
      </c>
      <c r="G12" s="15"/>
    </row>
    <row r="13" spans="1:7" x14ac:dyDescent="0.2">
      <c r="A13" t="str">
        <v>successful</v>
      </c>
      <c r="B13">
        <v>2673</v>
      </c>
      <c r="C13" t="str">
        <v>failed</v>
      </c>
      <c r="D13">
        <v>15</v>
      </c>
      <c r="F13" t="s">
        <v>2106</v>
      </c>
      <c r="G13" s="15">
        <f>AVERAGE(D:D)</f>
        <v>585.61538461538464</v>
      </c>
    </row>
    <row r="14" spans="1:7" x14ac:dyDescent="0.2">
      <c r="A14" t="str">
        <v>successful</v>
      </c>
      <c r="B14">
        <v>163</v>
      </c>
      <c r="C14" t="str">
        <v>failed</v>
      </c>
      <c r="D14">
        <v>2307</v>
      </c>
      <c r="F14" t="s">
        <v>2111</v>
      </c>
      <c r="G14" s="15">
        <f>MEDIAN(D:D)</f>
        <v>114.5</v>
      </c>
    </row>
    <row r="15" spans="1:7" x14ac:dyDescent="0.2">
      <c r="A15" t="str">
        <v>successful</v>
      </c>
      <c r="B15">
        <v>2220</v>
      </c>
      <c r="C15" t="str">
        <v>failed</v>
      </c>
      <c r="D15">
        <v>88</v>
      </c>
      <c r="F15" t="s">
        <v>2112</v>
      </c>
      <c r="G15" s="15">
        <f>MIN(D:D)</f>
        <v>0</v>
      </c>
    </row>
    <row r="16" spans="1:7" x14ac:dyDescent="0.2">
      <c r="A16" t="str">
        <v>successful</v>
      </c>
      <c r="B16">
        <v>1606</v>
      </c>
      <c r="C16" t="str">
        <v>failed</v>
      </c>
      <c r="D16">
        <v>48</v>
      </c>
      <c r="F16" t="s">
        <v>2113</v>
      </c>
      <c r="G16" s="15">
        <f>MAX(D:D)</f>
        <v>6080</v>
      </c>
    </row>
    <row r="17" spans="1:7" x14ac:dyDescent="0.2">
      <c r="A17" t="str">
        <v>successful</v>
      </c>
      <c r="B17">
        <v>129</v>
      </c>
      <c r="C17" t="str">
        <v>failed</v>
      </c>
      <c r="D17">
        <v>1</v>
      </c>
      <c r="F17" t="s">
        <v>2108</v>
      </c>
      <c r="G17" s="4">
        <f>_xlfn.VAR.P(D:D)</f>
        <v>921574.68174133555</v>
      </c>
    </row>
    <row r="18" spans="1:7" x14ac:dyDescent="0.2">
      <c r="A18" t="str">
        <v>successful</v>
      </c>
      <c r="B18">
        <v>226</v>
      </c>
      <c r="C18" t="str">
        <v>failed</v>
      </c>
      <c r="D18">
        <v>1467</v>
      </c>
      <c r="F18" t="s">
        <v>2109</v>
      </c>
      <c r="G18" s="4">
        <f>_xlfn.STDEV.P(D:D)</f>
        <v>959.98681331637863</v>
      </c>
    </row>
    <row r="19" spans="1:7" x14ac:dyDescent="0.2">
      <c r="A19" t="str">
        <v>successful</v>
      </c>
      <c r="B19">
        <v>5419</v>
      </c>
      <c r="C19" t="str">
        <v>failed</v>
      </c>
      <c r="D19">
        <v>75</v>
      </c>
    </row>
    <row r="20" spans="1:7" x14ac:dyDescent="0.2">
      <c r="A20" t="str">
        <v>successful</v>
      </c>
      <c r="B20">
        <v>165</v>
      </c>
      <c r="C20" t="str">
        <v>failed</v>
      </c>
      <c r="D20">
        <v>120</v>
      </c>
    </row>
    <row r="21" spans="1:7" x14ac:dyDescent="0.2">
      <c r="A21" t="str">
        <v>successful</v>
      </c>
      <c r="B21">
        <v>1965</v>
      </c>
      <c r="C21" t="str">
        <v>failed</v>
      </c>
      <c r="D21">
        <v>2253</v>
      </c>
    </row>
    <row r="22" spans="1:7" x14ac:dyDescent="0.2">
      <c r="A22" t="str">
        <v>successful</v>
      </c>
      <c r="B22">
        <v>16</v>
      </c>
      <c r="C22" t="str">
        <v>failed</v>
      </c>
      <c r="D22">
        <v>5</v>
      </c>
    </row>
    <row r="23" spans="1:7" x14ac:dyDescent="0.2">
      <c r="A23" t="str">
        <v>successful</v>
      </c>
      <c r="B23">
        <v>107</v>
      </c>
      <c r="C23" t="str">
        <v>failed</v>
      </c>
      <c r="D23">
        <v>38</v>
      </c>
    </row>
    <row r="24" spans="1:7" x14ac:dyDescent="0.2">
      <c r="A24" t="str">
        <v>successful</v>
      </c>
      <c r="B24">
        <v>134</v>
      </c>
      <c r="C24" t="str">
        <v>failed</v>
      </c>
      <c r="D24">
        <v>12</v>
      </c>
    </row>
    <row r="25" spans="1:7" x14ac:dyDescent="0.2">
      <c r="A25" t="str">
        <v>successful</v>
      </c>
      <c r="B25">
        <v>198</v>
      </c>
      <c r="C25" t="str">
        <v>failed</v>
      </c>
      <c r="D25">
        <v>1684</v>
      </c>
    </row>
    <row r="26" spans="1:7" x14ac:dyDescent="0.2">
      <c r="A26" t="str">
        <v>successful</v>
      </c>
      <c r="B26">
        <v>111</v>
      </c>
      <c r="C26" t="str">
        <v>failed</v>
      </c>
      <c r="D26">
        <v>56</v>
      </c>
    </row>
    <row r="27" spans="1:7" x14ac:dyDescent="0.2">
      <c r="A27" t="str">
        <v>successful</v>
      </c>
      <c r="B27">
        <v>222</v>
      </c>
      <c r="C27" t="str">
        <v>failed</v>
      </c>
      <c r="D27">
        <v>838</v>
      </c>
    </row>
    <row r="28" spans="1:7" x14ac:dyDescent="0.2">
      <c r="A28" t="str">
        <v>successful</v>
      </c>
      <c r="B28">
        <v>6212</v>
      </c>
      <c r="C28" t="str">
        <v>failed</v>
      </c>
      <c r="D28">
        <v>1000</v>
      </c>
    </row>
    <row r="29" spans="1:7" x14ac:dyDescent="0.2">
      <c r="A29" t="str">
        <v>successful</v>
      </c>
      <c r="B29">
        <v>98</v>
      </c>
      <c r="C29" t="str">
        <v>failed</v>
      </c>
      <c r="D29">
        <v>1482</v>
      </c>
    </row>
    <row r="30" spans="1:7" x14ac:dyDescent="0.2">
      <c r="A30" t="str">
        <v>successful</v>
      </c>
      <c r="B30">
        <v>92</v>
      </c>
      <c r="C30" t="str">
        <v>failed</v>
      </c>
      <c r="D30">
        <v>106</v>
      </c>
    </row>
    <row r="31" spans="1:7" x14ac:dyDescent="0.2">
      <c r="A31" t="str">
        <v>successful</v>
      </c>
      <c r="B31">
        <v>149</v>
      </c>
      <c r="C31" t="str">
        <v>failed</v>
      </c>
      <c r="D31">
        <v>679</v>
      </c>
    </row>
    <row r="32" spans="1:7" x14ac:dyDescent="0.2">
      <c r="A32" t="str">
        <v>successful</v>
      </c>
      <c r="B32">
        <v>2431</v>
      </c>
      <c r="C32" t="str">
        <v>failed</v>
      </c>
      <c r="D32">
        <v>1220</v>
      </c>
    </row>
    <row r="33" spans="1:4" x14ac:dyDescent="0.2">
      <c r="A33" t="str">
        <v>successful</v>
      </c>
      <c r="B33">
        <v>303</v>
      </c>
      <c r="C33" t="str">
        <v>failed</v>
      </c>
      <c r="D33">
        <v>1</v>
      </c>
    </row>
    <row r="34" spans="1:4" x14ac:dyDescent="0.2">
      <c r="A34" t="str">
        <v>successful</v>
      </c>
      <c r="B34">
        <v>209</v>
      </c>
      <c r="C34" t="str">
        <v>failed</v>
      </c>
      <c r="D34">
        <v>37</v>
      </c>
    </row>
    <row r="35" spans="1:4" x14ac:dyDescent="0.2">
      <c r="A35" t="str">
        <v>successful</v>
      </c>
      <c r="B35">
        <v>131</v>
      </c>
      <c r="C35" t="str">
        <v>failed</v>
      </c>
      <c r="D35">
        <v>60</v>
      </c>
    </row>
    <row r="36" spans="1:4" x14ac:dyDescent="0.2">
      <c r="A36" t="str">
        <v>successful</v>
      </c>
      <c r="B36">
        <v>164</v>
      </c>
      <c r="C36" t="str">
        <v>failed</v>
      </c>
      <c r="D36">
        <v>296</v>
      </c>
    </row>
    <row r="37" spans="1:4" x14ac:dyDescent="0.2">
      <c r="A37" t="str">
        <v>successful</v>
      </c>
      <c r="B37">
        <v>201</v>
      </c>
      <c r="C37" t="str">
        <v>failed</v>
      </c>
      <c r="D37">
        <v>3304</v>
      </c>
    </row>
    <row r="38" spans="1:4" x14ac:dyDescent="0.2">
      <c r="A38" t="str">
        <v>successful</v>
      </c>
      <c r="B38">
        <v>211</v>
      </c>
      <c r="C38" t="str">
        <v>failed</v>
      </c>
      <c r="D38">
        <v>73</v>
      </c>
    </row>
    <row r="39" spans="1:4" x14ac:dyDescent="0.2">
      <c r="A39" t="str">
        <v>successful</v>
      </c>
      <c r="B39">
        <v>128</v>
      </c>
      <c r="C39" t="str">
        <v>failed</v>
      </c>
      <c r="D39">
        <v>3387</v>
      </c>
    </row>
    <row r="40" spans="1:4" x14ac:dyDescent="0.2">
      <c r="A40" t="str">
        <v>successful</v>
      </c>
      <c r="B40">
        <v>1600</v>
      </c>
      <c r="C40" t="str">
        <v>failed</v>
      </c>
      <c r="D40">
        <v>662</v>
      </c>
    </row>
    <row r="41" spans="1:4" x14ac:dyDescent="0.2">
      <c r="A41" t="str">
        <v>successful</v>
      </c>
      <c r="B41">
        <v>249</v>
      </c>
      <c r="C41" t="str">
        <v>failed</v>
      </c>
      <c r="D41">
        <v>774</v>
      </c>
    </row>
    <row r="42" spans="1:4" x14ac:dyDescent="0.2">
      <c r="A42" t="str">
        <v>successful</v>
      </c>
      <c r="B42">
        <v>236</v>
      </c>
      <c r="C42" t="str">
        <v>failed</v>
      </c>
      <c r="D42">
        <v>672</v>
      </c>
    </row>
    <row r="43" spans="1:4" x14ac:dyDescent="0.2">
      <c r="A43" t="str">
        <v>successful</v>
      </c>
      <c r="B43">
        <v>4065</v>
      </c>
      <c r="C43" t="str">
        <v>failed</v>
      </c>
      <c r="D43">
        <v>940</v>
      </c>
    </row>
    <row r="44" spans="1:4" x14ac:dyDescent="0.2">
      <c r="A44" t="str">
        <v>successful</v>
      </c>
      <c r="B44">
        <v>246</v>
      </c>
      <c r="C44" t="str">
        <v>failed</v>
      </c>
      <c r="D44">
        <v>117</v>
      </c>
    </row>
    <row r="45" spans="1:4" x14ac:dyDescent="0.2">
      <c r="A45" t="str">
        <v>successful</v>
      </c>
      <c r="B45">
        <v>2475</v>
      </c>
      <c r="C45" t="str">
        <v>failed</v>
      </c>
      <c r="D45">
        <v>115</v>
      </c>
    </row>
    <row r="46" spans="1:4" x14ac:dyDescent="0.2">
      <c r="A46" t="str">
        <v>successful</v>
      </c>
      <c r="B46">
        <v>76</v>
      </c>
      <c r="C46" t="str">
        <v>failed</v>
      </c>
      <c r="D46">
        <v>326</v>
      </c>
    </row>
    <row r="47" spans="1:4" x14ac:dyDescent="0.2">
      <c r="A47" t="str">
        <v>successful</v>
      </c>
      <c r="B47">
        <v>54</v>
      </c>
      <c r="C47" t="str">
        <v>failed</v>
      </c>
      <c r="D47">
        <v>1</v>
      </c>
    </row>
    <row r="48" spans="1:4" x14ac:dyDescent="0.2">
      <c r="A48" t="str">
        <v>successful</v>
      </c>
      <c r="B48">
        <v>88</v>
      </c>
      <c r="C48" t="str">
        <v>failed</v>
      </c>
      <c r="D48">
        <v>1467</v>
      </c>
    </row>
    <row r="49" spans="1:4" x14ac:dyDescent="0.2">
      <c r="A49" t="str">
        <v>successful</v>
      </c>
      <c r="B49">
        <v>85</v>
      </c>
      <c r="C49" t="str">
        <v>failed</v>
      </c>
      <c r="D49">
        <v>5681</v>
      </c>
    </row>
    <row r="50" spans="1:4" x14ac:dyDescent="0.2">
      <c r="A50" t="str">
        <v>successful</v>
      </c>
      <c r="B50">
        <v>170</v>
      </c>
      <c r="C50" t="str">
        <v>failed</v>
      </c>
      <c r="D50">
        <v>1059</v>
      </c>
    </row>
    <row r="51" spans="1:4" x14ac:dyDescent="0.2">
      <c r="A51" t="str">
        <v>successful</v>
      </c>
      <c r="B51">
        <v>330</v>
      </c>
      <c r="C51" t="str">
        <v>failed</v>
      </c>
      <c r="D51">
        <v>1194</v>
      </c>
    </row>
    <row r="52" spans="1:4" x14ac:dyDescent="0.2">
      <c r="A52" t="str">
        <v>successful</v>
      </c>
      <c r="B52">
        <v>127</v>
      </c>
      <c r="C52" t="str">
        <v>failed</v>
      </c>
      <c r="D52">
        <v>30</v>
      </c>
    </row>
    <row r="53" spans="1:4" x14ac:dyDescent="0.2">
      <c r="A53" t="str">
        <v>successful</v>
      </c>
      <c r="B53">
        <v>411</v>
      </c>
      <c r="C53" t="str">
        <v>failed</v>
      </c>
      <c r="D53">
        <v>75</v>
      </c>
    </row>
    <row r="54" spans="1:4" x14ac:dyDescent="0.2">
      <c r="A54" t="str">
        <v>successful</v>
      </c>
      <c r="B54">
        <v>180</v>
      </c>
      <c r="C54" t="str">
        <v>failed</v>
      </c>
      <c r="D54">
        <v>955</v>
      </c>
    </row>
    <row r="55" spans="1:4" x14ac:dyDescent="0.2">
      <c r="A55" t="str">
        <v>successful</v>
      </c>
      <c r="B55">
        <v>374</v>
      </c>
      <c r="C55" t="str">
        <v>failed</v>
      </c>
      <c r="D55">
        <v>67</v>
      </c>
    </row>
    <row r="56" spans="1:4" x14ac:dyDescent="0.2">
      <c r="A56" t="str">
        <v>successful</v>
      </c>
      <c r="B56">
        <v>71</v>
      </c>
      <c r="C56" t="str">
        <v>failed</v>
      </c>
      <c r="D56">
        <v>5</v>
      </c>
    </row>
    <row r="57" spans="1:4" x14ac:dyDescent="0.2">
      <c r="A57" t="str">
        <v>successful</v>
      </c>
      <c r="B57">
        <v>203</v>
      </c>
      <c r="C57" t="str">
        <v>failed</v>
      </c>
      <c r="D57">
        <v>26</v>
      </c>
    </row>
    <row r="58" spans="1:4" x14ac:dyDescent="0.2">
      <c r="A58" t="str">
        <v>successful</v>
      </c>
      <c r="B58">
        <v>113</v>
      </c>
      <c r="C58" t="str">
        <v>failed</v>
      </c>
      <c r="D58">
        <v>1130</v>
      </c>
    </row>
    <row r="59" spans="1:4" x14ac:dyDescent="0.2">
      <c r="A59" t="str">
        <v>successful</v>
      </c>
      <c r="B59">
        <v>96</v>
      </c>
      <c r="C59" t="str">
        <v>failed</v>
      </c>
      <c r="D59">
        <v>782</v>
      </c>
    </row>
    <row r="60" spans="1:4" x14ac:dyDescent="0.2">
      <c r="A60" t="str">
        <v>successful</v>
      </c>
      <c r="B60">
        <v>498</v>
      </c>
      <c r="C60" t="str">
        <v>failed</v>
      </c>
      <c r="D60">
        <v>210</v>
      </c>
    </row>
    <row r="61" spans="1:4" x14ac:dyDescent="0.2">
      <c r="A61" t="str">
        <v>successful</v>
      </c>
      <c r="B61">
        <v>180</v>
      </c>
      <c r="C61" t="str">
        <v>failed</v>
      </c>
      <c r="D61">
        <v>136</v>
      </c>
    </row>
    <row r="62" spans="1:4" x14ac:dyDescent="0.2">
      <c r="A62" t="str">
        <v>successful</v>
      </c>
      <c r="B62">
        <v>27</v>
      </c>
      <c r="C62" t="str">
        <v>failed</v>
      </c>
      <c r="D62">
        <v>86</v>
      </c>
    </row>
    <row r="63" spans="1:4" x14ac:dyDescent="0.2">
      <c r="A63" t="str">
        <v>successful</v>
      </c>
      <c r="B63">
        <v>2331</v>
      </c>
      <c r="C63" t="str">
        <v>failed</v>
      </c>
      <c r="D63">
        <v>19</v>
      </c>
    </row>
    <row r="64" spans="1:4" x14ac:dyDescent="0.2">
      <c r="A64" t="str">
        <v>successful</v>
      </c>
      <c r="B64">
        <v>113</v>
      </c>
      <c r="C64" t="str">
        <v>failed</v>
      </c>
      <c r="D64">
        <v>886</v>
      </c>
    </row>
    <row r="65" spans="1:4" x14ac:dyDescent="0.2">
      <c r="A65" t="str">
        <v>successful</v>
      </c>
      <c r="B65">
        <v>164</v>
      </c>
      <c r="C65" t="str">
        <v>failed</v>
      </c>
      <c r="D65">
        <v>35</v>
      </c>
    </row>
    <row r="66" spans="1:4" x14ac:dyDescent="0.2">
      <c r="A66" t="str">
        <v>successful</v>
      </c>
      <c r="B66">
        <v>164</v>
      </c>
      <c r="C66" t="str">
        <v>failed</v>
      </c>
      <c r="D66">
        <v>24</v>
      </c>
    </row>
    <row r="67" spans="1:4" x14ac:dyDescent="0.2">
      <c r="A67" t="str">
        <v>successful</v>
      </c>
      <c r="B67">
        <v>336</v>
      </c>
      <c r="C67" t="str">
        <v>failed</v>
      </c>
      <c r="D67">
        <v>86</v>
      </c>
    </row>
    <row r="68" spans="1:4" x14ac:dyDescent="0.2">
      <c r="A68" t="str">
        <v>successful</v>
      </c>
      <c r="B68">
        <v>1917</v>
      </c>
      <c r="C68" t="str">
        <v>failed</v>
      </c>
      <c r="D68">
        <v>243</v>
      </c>
    </row>
    <row r="69" spans="1:4" x14ac:dyDescent="0.2">
      <c r="A69" t="str">
        <v>successful</v>
      </c>
      <c r="B69">
        <v>95</v>
      </c>
      <c r="C69" t="str">
        <v>failed</v>
      </c>
      <c r="D69">
        <v>65</v>
      </c>
    </row>
    <row r="70" spans="1:4" x14ac:dyDescent="0.2">
      <c r="A70" t="str">
        <v>successful</v>
      </c>
      <c r="B70">
        <v>147</v>
      </c>
      <c r="C70" t="str">
        <v>failed</v>
      </c>
      <c r="D70">
        <v>100</v>
      </c>
    </row>
    <row r="71" spans="1:4" x14ac:dyDescent="0.2">
      <c r="A71" t="str">
        <v>successful</v>
      </c>
      <c r="B71">
        <v>86</v>
      </c>
      <c r="C71" t="str">
        <v>failed</v>
      </c>
      <c r="D71">
        <v>168</v>
      </c>
    </row>
    <row r="72" spans="1:4" x14ac:dyDescent="0.2">
      <c r="A72" t="str">
        <v>successful</v>
      </c>
      <c r="B72">
        <v>83</v>
      </c>
      <c r="C72" t="str">
        <v>failed</v>
      </c>
      <c r="D72">
        <v>13</v>
      </c>
    </row>
    <row r="73" spans="1:4" x14ac:dyDescent="0.2">
      <c r="A73" t="str">
        <v>successful</v>
      </c>
      <c r="B73">
        <v>676</v>
      </c>
      <c r="C73" t="str">
        <v>failed</v>
      </c>
      <c r="D73">
        <v>1</v>
      </c>
    </row>
    <row r="74" spans="1:4" x14ac:dyDescent="0.2">
      <c r="A74" t="str">
        <v>successful</v>
      </c>
      <c r="B74">
        <v>361</v>
      </c>
      <c r="C74" t="str">
        <v>failed</v>
      </c>
      <c r="D74">
        <v>40</v>
      </c>
    </row>
    <row r="75" spans="1:4" x14ac:dyDescent="0.2">
      <c r="A75" t="str">
        <v>successful</v>
      </c>
      <c r="B75">
        <v>131</v>
      </c>
      <c r="C75" t="str">
        <v>failed</v>
      </c>
      <c r="D75">
        <v>226</v>
      </c>
    </row>
    <row r="76" spans="1:4" x14ac:dyDescent="0.2">
      <c r="A76" t="str">
        <v>successful</v>
      </c>
      <c r="B76">
        <v>126</v>
      </c>
      <c r="C76" t="str">
        <v>failed</v>
      </c>
      <c r="D76">
        <v>1625</v>
      </c>
    </row>
    <row r="77" spans="1:4" x14ac:dyDescent="0.2">
      <c r="A77" t="str">
        <v>successful</v>
      </c>
      <c r="B77">
        <v>275</v>
      </c>
      <c r="C77" t="str">
        <v>failed</v>
      </c>
      <c r="D77">
        <v>143</v>
      </c>
    </row>
    <row r="78" spans="1:4" x14ac:dyDescent="0.2">
      <c r="A78" t="str">
        <v>successful</v>
      </c>
      <c r="B78">
        <v>67</v>
      </c>
      <c r="C78" t="str">
        <v>failed</v>
      </c>
      <c r="D78">
        <v>934</v>
      </c>
    </row>
    <row r="79" spans="1:4" x14ac:dyDescent="0.2">
      <c r="A79" t="str">
        <v>successful</v>
      </c>
      <c r="B79">
        <v>154</v>
      </c>
      <c r="C79" t="str">
        <v>failed</v>
      </c>
      <c r="D79">
        <v>17</v>
      </c>
    </row>
    <row r="80" spans="1:4" x14ac:dyDescent="0.2">
      <c r="A80" t="str">
        <v>successful</v>
      </c>
      <c r="B80">
        <v>1782</v>
      </c>
      <c r="C80" t="str">
        <v>failed</v>
      </c>
      <c r="D80">
        <v>2179</v>
      </c>
    </row>
    <row r="81" spans="1:4" x14ac:dyDescent="0.2">
      <c r="A81" t="str">
        <v>successful</v>
      </c>
      <c r="B81">
        <v>903</v>
      </c>
      <c r="C81" t="str">
        <v>failed</v>
      </c>
      <c r="D81">
        <v>931</v>
      </c>
    </row>
    <row r="82" spans="1:4" x14ac:dyDescent="0.2">
      <c r="A82" t="str">
        <v>successful</v>
      </c>
      <c r="B82">
        <v>94</v>
      </c>
      <c r="C82" t="str">
        <v>failed</v>
      </c>
      <c r="D82">
        <v>92</v>
      </c>
    </row>
    <row r="83" spans="1:4" x14ac:dyDescent="0.2">
      <c r="A83" t="str">
        <v>successful</v>
      </c>
      <c r="B83">
        <v>180</v>
      </c>
      <c r="C83" t="str">
        <v>failed</v>
      </c>
      <c r="D83">
        <v>57</v>
      </c>
    </row>
    <row r="84" spans="1:4" x14ac:dyDescent="0.2">
      <c r="A84" t="str">
        <v>successful</v>
      </c>
      <c r="B84">
        <v>533</v>
      </c>
      <c r="C84" t="str">
        <v>failed</v>
      </c>
      <c r="D84">
        <v>41</v>
      </c>
    </row>
    <row r="85" spans="1:4" x14ac:dyDescent="0.2">
      <c r="A85" t="str">
        <v>successful</v>
      </c>
      <c r="B85">
        <v>2443</v>
      </c>
      <c r="C85" t="str">
        <v>failed</v>
      </c>
      <c r="D85">
        <v>1</v>
      </c>
    </row>
    <row r="86" spans="1:4" x14ac:dyDescent="0.2">
      <c r="A86" t="str">
        <v>successful</v>
      </c>
      <c r="B86">
        <v>89</v>
      </c>
      <c r="C86" t="str">
        <v>failed</v>
      </c>
      <c r="D86">
        <v>101</v>
      </c>
    </row>
    <row r="87" spans="1:4" x14ac:dyDescent="0.2">
      <c r="A87" t="str">
        <v>successful</v>
      </c>
      <c r="B87">
        <v>159</v>
      </c>
      <c r="C87" t="str">
        <v>failed</v>
      </c>
      <c r="D87">
        <v>1335</v>
      </c>
    </row>
    <row r="88" spans="1:4" x14ac:dyDescent="0.2">
      <c r="A88" t="str">
        <v>successful</v>
      </c>
      <c r="B88">
        <v>50</v>
      </c>
      <c r="C88" t="str">
        <v>failed</v>
      </c>
      <c r="D88">
        <v>15</v>
      </c>
    </row>
    <row r="89" spans="1:4" x14ac:dyDescent="0.2">
      <c r="A89" t="str">
        <v>successful</v>
      </c>
      <c r="B89">
        <v>186</v>
      </c>
      <c r="C89" t="str">
        <v>failed</v>
      </c>
      <c r="D89">
        <v>454</v>
      </c>
    </row>
    <row r="90" spans="1:4" x14ac:dyDescent="0.2">
      <c r="A90" t="str">
        <v>successful</v>
      </c>
      <c r="B90">
        <v>1071</v>
      </c>
      <c r="C90" t="str">
        <v>failed</v>
      </c>
      <c r="D90">
        <v>3182</v>
      </c>
    </row>
    <row r="91" spans="1:4" x14ac:dyDescent="0.2">
      <c r="A91" t="str">
        <v>successful</v>
      </c>
      <c r="B91">
        <v>117</v>
      </c>
      <c r="C91" t="str">
        <v>failed</v>
      </c>
      <c r="D91">
        <v>15</v>
      </c>
    </row>
    <row r="92" spans="1:4" x14ac:dyDescent="0.2">
      <c r="A92" t="str">
        <v>successful</v>
      </c>
      <c r="B92">
        <v>70</v>
      </c>
      <c r="C92" t="str">
        <v>failed</v>
      </c>
      <c r="D92">
        <v>133</v>
      </c>
    </row>
    <row r="93" spans="1:4" x14ac:dyDescent="0.2">
      <c r="A93" t="str">
        <v>successful</v>
      </c>
      <c r="B93">
        <v>135</v>
      </c>
      <c r="C93" t="str">
        <v>failed</v>
      </c>
      <c r="D93">
        <v>2062</v>
      </c>
    </row>
    <row r="94" spans="1:4" x14ac:dyDescent="0.2">
      <c r="A94" t="str">
        <v>successful</v>
      </c>
      <c r="B94">
        <v>768</v>
      </c>
      <c r="C94" t="str">
        <v>failed</v>
      </c>
      <c r="D94">
        <v>29</v>
      </c>
    </row>
    <row r="95" spans="1:4" x14ac:dyDescent="0.2">
      <c r="A95" t="str">
        <v>successful</v>
      </c>
      <c r="B95">
        <v>199</v>
      </c>
      <c r="C95" t="str">
        <v>failed</v>
      </c>
      <c r="D95">
        <v>132</v>
      </c>
    </row>
    <row r="96" spans="1:4" x14ac:dyDescent="0.2">
      <c r="A96" t="str">
        <v>successful</v>
      </c>
      <c r="B96">
        <v>107</v>
      </c>
      <c r="C96" t="str">
        <v>failed</v>
      </c>
      <c r="D96">
        <v>137</v>
      </c>
    </row>
    <row r="97" spans="1:4" x14ac:dyDescent="0.2">
      <c r="A97" t="str">
        <v>successful</v>
      </c>
      <c r="B97">
        <v>195</v>
      </c>
      <c r="C97" t="str">
        <v>failed</v>
      </c>
      <c r="D97">
        <v>908</v>
      </c>
    </row>
    <row r="98" spans="1:4" x14ac:dyDescent="0.2">
      <c r="A98" t="str">
        <v>successful</v>
      </c>
      <c r="B98">
        <v>3376</v>
      </c>
      <c r="C98" t="str">
        <v>failed</v>
      </c>
      <c r="D98">
        <v>10</v>
      </c>
    </row>
    <row r="99" spans="1:4" x14ac:dyDescent="0.2">
      <c r="A99" t="str">
        <v>successful</v>
      </c>
      <c r="B99">
        <v>41</v>
      </c>
      <c r="C99" t="str">
        <v>failed</v>
      </c>
      <c r="D99">
        <v>1910</v>
      </c>
    </row>
    <row r="100" spans="1:4" x14ac:dyDescent="0.2">
      <c r="A100" t="str">
        <v>successful</v>
      </c>
      <c r="B100">
        <v>1821</v>
      </c>
      <c r="C100" t="str">
        <v>failed</v>
      </c>
      <c r="D100">
        <v>38</v>
      </c>
    </row>
    <row r="101" spans="1:4" x14ac:dyDescent="0.2">
      <c r="A101" t="str">
        <v>successful</v>
      </c>
      <c r="B101">
        <v>164</v>
      </c>
      <c r="C101" t="str">
        <v>failed</v>
      </c>
      <c r="D101">
        <v>104</v>
      </c>
    </row>
    <row r="102" spans="1:4" x14ac:dyDescent="0.2">
      <c r="A102" t="str">
        <v>successful</v>
      </c>
      <c r="B102">
        <v>157</v>
      </c>
      <c r="C102" t="str">
        <v>failed</v>
      </c>
      <c r="D102">
        <v>49</v>
      </c>
    </row>
    <row r="103" spans="1:4" x14ac:dyDescent="0.2">
      <c r="A103" t="str">
        <v>successful</v>
      </c>
      <c r="B103">
        <v>246</v>
      </c>
      <c r="C103" t="str">
        <v>failed</v>
      </c>
      <c r="D103">
        <v>1</v>
      </c>
    </row>
    <row r="104" spans="1:4" x14ac:dyDescent="0.2">
      <c r="A104" t="str">
        <v>successful</v>
      </c>
      <c r="B104">
        <v>1396</v>
      </c>
      <c r="C104" t="str">
        <v>failed</v>
      </c>
      <c r="D104">
        <v>245</v>
      </c>
    </row>
    <row r="105" spans="1:4" x14ac:dyDescent="0.2">
      <c r="A105" t="str">
        <v>successful</v>
      </c>
      <c r="B105">
        <v>2506</v>
      </c>
      <c r="C105" t="str">
        <v>failed</v>
      </c>
      <c r="D105">
        <v>32</v>
      </c>
    </row>
    <row r="106" spans="1:4" x14ac:dyDescent="0.2">
      <c r="A106" t="str">
        <v>successful</v>
      </c>
      <c r="B106">
        <v>244</v>
      </c>
      <c r="C106" t="str">
        <v>failed</v>
      </c>
      <c r="D106">
        <v>7</v>
      </c>
    </row>
    <row r="107" spans="1:4" x14ac:dyDescent="0.2">
      <c r="A107" t="str">
        <v>successful</v>
      </c>
      <c r="B107">
        <v>146</v>
      </c>
      <c r="C107" t="str">
        <v>failed</v>
      </c>
      <c r="D107">
        <v>803</v>
      </c>
    </row>
    <row r="108" spans="1:4" x14ac:dyDescent="0.2">
      <c r="A108" t="str">
        <v>successful</v>
      </c>
      <c r="B108">
        <v>1267</v>
      </c>
      <c r="C108" t="str">
        <v>failed</v>
      </c>
      <c r="D108">
        <v>16</v>
      </c>
    </row>
    <row r="109" spans="1:4" x14ac:dyDescent="0.2">
      <c r="A109" t="str">
        <v>successful</v>
      </c>
      <c r="B109">
        <v>1561</v>
      </c>
      <c r="C109" t="str">
        <v>failed</v>
      </c>
      <c r="D109">
        <v>31</v>
      </c>
    </row>
    <row r="110" spans="1:4" x14ac:dyDescent="0.2">
      <c r="A110" t="str">
        <v>successful</v>
      </c>
      <c r="B110">
        <v>48</v>
      </c>
      <c r="C110" t="str">
        <v>failed</v>
      </c>
      <c r="D110">
        <v>108</v>
      </c>
    </row>
    <row r="111" spans="1:4" x14ac:dyDescent="0.2">
      <c r="A111" t="str">
        <v>successful</v>
      </c>
      <c r="B111">
        <v>2739</v>
      </c>
      <c r="C111" t="str">
        <v>failed</v>
      </c>
      <c r="D111">
        <v>30</v>
      </c>
    </row>
    <row r="112" spans="1:4" x14ac:dyDescent="0.2">
      <c r="A112" t="str">
        <v>successful</v>
      </c>
      <c r="B112">
        <v>3537</v>
      </c>
      <c r="C112" t="str">
        <v>failed</v>
      </c>
      <c r="D112">
        <v>17</v>
      </c>
    </row>
    <row r="113" spans="1:4" x14ac:dyDescent="0.2">
      <c r="A113" t="str">
        <v>successful</v>
      </c>
      <c r="B113">
        <v>2107</v>
      </c>
      <c r="C113" t="str">
        <v>failed</v>
      </c>
      <c r="D113">
        <v>80</v>
      </c>
    </row>
    <row r="114" spans="1:4" x14ac:dyDescent="0.2">
      <c r="A114" t="str">
        <v>successful</v>
      </c>
      <c r="B114">
        <v>3318</v>
      </c>
      <c r="C114" t="str">
        <v>failed</v>
      </c>
      <c r="D114">
        <v>2468</v>
      </c>
    </row>
    <row r="115" spans="1:4" x14ac:dyDescent="0.2">
      <c r="A115" t="str">
        <v>successful</v>
      </c>
      <c r="B115">
        <v>340</v>
      </c>
      <c r="C115" t="str">
        <v>failed</v>
      </c>
      <c r="D115">
        <v>26</v>
      </c>
    </row>
    <row r="116" spans="1:4" x14ac:dyDescent="0.2">
      <c r="A116" t="str">
        <v>successful</v>
      </c>
      <c r="B116">
        <v>1442</v>
      </c>
      <c r="C116" t="str">
        <v>failed</v>
      </c>
      <c r="D116">
        <v>73</v>
      </c>
    </row>
    <row r="117" spans="1:4" x14ac:dyDescent="0.2">
      <c r="A117" t="str">
        <v>successful</v>
      </c>
      <c r="B117">
        <v>126</v>
      </c>
      <c r="C117" t="str">
        <v>failed</v>
      </c>
      <c r="D117">
        <v>128</v>
      </c>
    </row>
    <row r="118" spans="1:4" x14ac:dyDescent="0.2">
      <c r="A118" t="str">
        <v>successful</v>
      </c>
      <c r="B118">
        <v>524</v>
      </c>
      <c r="C118" t="str">
        <v>failed</v>
      </c>
      <c r="D118">
        <v>33</v>
      </c>
    </row>
    <row r="119" spans="1:4" x14ac:dyDescent="0.2">
      <c r="A119" t="str">
        <v>successful</v>
      </c>
      <c r="B119">
        <v>1989</v>
      </c>
      <c r="C119" t="str">
        <v>failed</v>
      </c>
      <c r="D119">
        <v>1072</v>
      </c>
    </row>
    <row r="120" spans="1:4" x14ac:dyDescent="0.2">
      <c r="A120" t="str">
        <v>successful</v>
      </c>
      <c r="B120">
        <v>157</v>
      </c>
      <c r="C120" t="str">
        <v>failed</v>
      </c>
      <c r="D120">
        <v>393</v>
      </c>
    </row>
    <row r="121" spans="1:4" x14ac:dyDescent="0.2">
      <c r="A121" t="str">
        <v>successful</v>
      </c>
      <c r="B121">
        <v>4498</v>
      </c>
      <c r="C121" t="str">
        <v>failed</v>
      </c>
      <c r="D121">
        <v>1257</v>
      </c>
    </row>
    <row r="122" spans="1:4" x14ac:dyDescent="0.2">
      <c r="A122" t="str">
        <v>successful</v>
      </c>
      <c r="B122">
        <v>80</v>
      </c>
      <c r="C122" t="str">
        <v>failed</v>
      </c>
      <c r="D122">
        <v>328</v>
      </c>
    </row>
    <row r="123" spans="1:4" x14ac:dyDescent="0.2">
      <c r="A123" t="str">
        <v>successful</v>
      </c>
      <c r="B123">
        <v>43</v>
      </c>
      <c r="C123" t="str">
        <v>failed</v>
      </c>
      <c r="D123">
        <v>147</v>
      </c>
    </row>
    <row r="124" spans="1:4" x14ac:dyDescent="0.2">
      <c r="A124" t="str">
        <v>successful</v>
      </c>
      <c r="B124">
        <v>2053</v>
      </c>
      <c r="C124" t="str">
        <v>failed</v>
      </c>
      <c r="D124">
        <v>830</v>
      </c>
    </row>
    <row r="125" spans="1:4" x14ac:dyDescent="0.2">
      <c r="A125" t="str">
        <v>successful</v>
      </c>
      <c r="B125">
        <v>168</v>
      </c>
      <c r="C125" t="str">
        <v>failed</v>
      </c>
      <c r="D125">
        <v>331</v>
      </c>
    </row>
    <row r="126" spans="1:4" x14ac:dyDescent="0.2">
      <c r="A126" t="str">
        <v>successful</v>
      </c>
      <c r="B126">
        <v>4289</v>
      </c>
      <c r="C126" t="str">
        <v>failed</v>
      </c>
      <c r="D126">
        <v>25</v>
      </c>
    </row>
    <row r="127" spans="1:4" x14ac:dyDescent="0.2">
      <c r="A127" t="str">
        <v>successful</v>
      </c>
      <c r="B127">
        <v>165</v>
      </c>
      <c r="C127" t="str">
        <v>failed</v>
      </c>
      <c r="D127">
        <v>3483</v>
      </c>
    </row>
    <row r="128" spans="1:4" x14ac:dyDescent="0.2">
      <c r="A128" t="str">
        <v>successful</v>
      </c>
      <c r="B128">
        <v>1815</v>
      </c>
      <c r="C128" t="str">
        <v>failed</v>
      </c>
      <c r="D128">
        <v>923</v>
      </c>
    </row>
    <row r="129" spans="1:4" x14ac:dyDescent="0.2">
      <c r="A129" t="str">
        <v>successful</v>
      </c>
      <c r="B129">
        <v>397</v>
      </c>
      <c r="C129" t="str">
        <v>failed</v>
      </c>
      <c r="D129">
        <v>1</v>
      </c>
    </row>
    <row r="130" spans="1:4" x14ac:dyDescent="0.2">
      <c r="A130" t="str">
        <v>successful</v>
      </c>
      <c r="B130">
        <v>1539</v>
      </c>
      <c r="C130" t="str">
        <v>failed</v>
      </c>
      <c r="D130">
        <v>33</v>
      </c>
    </row>
    <row r="131" spans="1:4" x14ac:dyDescent="0.2">
      <c r="A131" t="str">
        <v>successful</v>
      </c>
      <c r="B131">
        <v>138</v>
      </c>
      <c r="C131" t="str">
        <v>failed</v>
      </c>
      <c r="D131">
        <v>40</v>
      </c>
    </row>
    <row r="132" spans="1:4" x14ac:dyDescent="0.2">
      <c r="A132" t="str">
        <v>successful</v>
      </c>
      <c r="B132">
        <v>3594</v>
      </c>
      <c r="C132" t="str">
        <v>failed</v>
      </c>
      <c r="D132">
        <v>23</v>
      </c>
    </row>
    <row r="133" spans="1:4" x14ac:dyDescent="0.2">
      <c r="A133" t="str">
        <v>successful</v>
      </c>
      <c r="B133">
        <v>5880</v>
      </c>
      <c r="C133" t="str">
        <v>failed</v>
      </c>
      <c r="D133">
        <v>75</v>
      </c>
    </row>
    <row r="134" spans="1:4" x14ac:dyDescent="0.2">
      <c r="A134" t="str">
        <v>successful</v>
      </c>
      <c r="B134">
        <v>112</v>
      </c>
      <c r="C134" t="str">
        <v>failed</v>
      </c>
      <c r="D134">
        <v>2176</v>
      </c>
    </row>
    <row r="135" spans="1:4" x14ac:dyDescent="0.2">
      <c r="A135" t="str">
        <v>successful</v>
      </c>
      <c r="B135">
        <v>943</v>
      </c>
      <c r="C135" t="str">
        <v>failed</v>
      </c>
      <c r="D135">
        <v>441</v>
      </c>
    </row>
    <row r="136" spans="1:4" x14ac:dyDescent="0.2">
      <c r="A136" t="str">
        <v>successful</v>
      </c>
      <c r="B136">
        <v>2468</v>
      </c>
      <c r="C136" t="str">
        <v>failed</v>
      </c>
      <c r="D136">
        <v>25</v>
      </c>
    </row>
    <row r="137" spans="1:4" x14ac:dyDescent="0.2">
      <c r="A137" t="str">
        <v>successful</v>
      </c>
      <c r="B137">
        <v>2551</v>
      </c>
      <c r="C137" t="str">
        <v>failed</v>
      </c>
      <c r="D137">
        <v>127</v>
      </c>
    </row>
    <row r="138" spans="1:4" x14ac:dyDescent="0.2">
      <c r="A138" t="str">
        <v>successful</v>
      </c>
      <c r="B138">
        <v>101</v>
      </c>
      <c r="C138" t="str">
        <v>failed</v>
      </c>
      <c r="D138">
        <v>355</v>
      </c>
    </row>
    <row r="139" spans="1:4" x14ac:dyDescent="0.2">
      <c r="A139" t="str">
        <v>successful</v>
      </c>
      <c r="B139">
        <v>92</v>
      </c>
      <c r="C139" t="str">
        <v>failed</v>
      </c>
      <c r="D139">
        <v>44</v>
      </c>
    </row>
    <row r="140" spans="1:4" x14ac:dyDescent="0.2">
      <c r="A140" t="str">
        <v>successful</v>
      </c>
      <c r="B140">
        <v>62</v>
      </c>
      <c r="C140" t="str">
        <v>failed</v>
      </c>
      <c r="D140">
        <v>67</v>
      </c>
    </row>
    <row r="141" spans="1:4" x14ac:dyDescent="0.2">
      <c r="A141" t="str">
        <v>successful</v>
      </c>
      <c r="B141">
        <v>149</v>
      </c>
      <c r="C141" t="str">
        <v>failed</v>
      </c>
      <c r="D141">
        <v>1068</v>
      </c>
    </row>
    <row r="142" spans="1:4" x14ac:dyDescent="0.2">
      <c r="A142" t="str">
        <v>successful</v>
      </c>
      <c r="B142">
        <v>329</v>
      </c>
      <c r="C142" t="str">
        <v>failed</v>
      </c>
      <c r="D142">
        <v>424</v>
      </c>
    </row>
    <row r="143" spans="1:4" x14ac:dyDescent="0.2">
      <c r="A143" t="str">
        <v>successful</v>
      </c>
      <c r="B143">
        <v>97</v>
      </c>
      <c r="C143" t="str">
        <v>failed</v>
      </c>
      <c r="D143">
        <v>151</v>
      </c>
    </row>
    <row r="144" spans="1:4" x14ac:dyDescent="0.2">
      <c r="A144" t="str">
        <v>successful</v>
      </c>
      <c r="B144">
        <v>1784</v>
      </c>
      <c r="C144" t="str">
        <v>failed</v>
      </c>
      <c r="D144">
        <v>1608</v>
      </c>
    </row>
    <row r="145" spans="1:4" x14ac:dyDescent="0.2">
      <c r="A145" t="str">
        <v>successful</v>
      </c>
      <c r="B145">
        <v>1684</v>
      </c>
      <c r="C145" t="str">
        <v>failed</v>
      </c>
      <c r="D145">
        <v>941</v>
      </c>
    </row>
    <row r="146" spans="1:4" x14ac:dyDescent="0.2">
      <c r="A146" t="str">
        <v>successful</v>
      </c>
      <c r="B146">
        <v>250</v>
      </c>
      <c r="C146" t="str">
        <v>failed</v>
      </c>
      <c r="D146">
        <v>1</v>
      </c>
    </row>
    <row r="147" spans="1:4" x14ac:dyDescent="0.2">
      <c r="A147" t="str">
        <v>successful</v>
      </c>
      <c r="B147">
        <v>238</v>
      </c>
      <c r="C147" t="str">
        <v>failed</v>
      </c>
      <c r="D147">
        <v>40</v>
      </c>
    </row>
    <row r="148" spans="1:4" x14ac:dyDescent="0.2">
      <c r="A148" t="str">
        <v>successful</v>
      </c>
      <c r="B148">
        <v>53</v>
      </c>
      <c r="C148" t="str">
        <v>failed</v>
      </c>
      <c r="D148">
        <v>3015</v>
      </c>
    </row>
    <row r="149" spans="1:4" x14ac:dyDescent="0.2">
      <c r="A149" t="str">
        <v>successful</v>
      </c>
      <c r="B149">
        <v>214</v>
      </c>
      <c r="C149" t="str">
        <v>failed</v>
      </c>
      <c r="D149">
        <v>435</v>
      </c>
    </row>
    <row r="150" spans="1:4" x14ac:dyDescent="0.2">
      <c r="A150" t="str">
        <v>successful</v>
      </c>
      <c r="B150">
        <v>222</v>
      </c>
      <c r="C150" t="str">
        <v>failed</v>
      </c>
      <c r="D150">
        <v>714</v>
      </c>
    </row>
    <row r="151" spans="1:4" x14ac:dyDescent="0.2">
      <c r="A151" t="str">
        <v>successful</v>
      </c>
      <c r="B151">
        <v>1884</v>
      </c>
      <c r="C151" t="str">
        <v>failed</v>
      </c>
      <c r="D151">
        <v>5497</v>
      </c>
    </row>
    <row r="152" spans="1:4" x14ac:dyDescent="0.2">
      <c r="A152" t="str">
        <v>successful</v>
      </c>
      <c r="B152">
        <v>218</v>
      </c>
      <c r="C152" t="str">
        <v>failed</v>
      </c>
      <c r="D152">
        <v>418</v>
      </c>
    </row>
    <row r="153" spans="1:4" x14ac:dyDescent="0.2">
      <c r="A153" t="str">
        <v>successful</v>
      </c>
      <c r="B153">
        <v>6465</v>
      </c>
      <c r="C153" t="str">
        <v>failed</v>
      </c>
      <c r="D153">
        <v>1439</v>
      </c>
    </row>
    <row r="154" spans="1:4" x14ac:dyDescent="0.2">
      <c r="A154" t="str">
        <v>successful</v>
      </c>
      <c r="B154">
        <v>59</v>
      </c>
      <c r="C154" t="str">
        <v>failed</v>
      </c>
      <c r="D154">
        <v>15</v>
      </c>
    </row>
    <row r="155" spans="1:4" x14ac:dyDescent="0.2">
      <c r="A155" t="str">
        <v>successful</v>
      </c>
      <c r="B155">
        <v>88</v>
      </c>
      <c r="C155" t="str">
        <v>failed</v>
      </c>
      <c r="D155">
        <v>1999</v>
      </c>
    </row>
    <row r="156" spans="1:4" x14ac:dyDescent="0.2">
      <c r="A156" t="str">
        <v>successful</v>
      </c>
      <c r="B156">
        <v>1697</v>
      </c>
      <c r="C156" t="str">
        <v>failed</v>
      </c>
      <c r="D156">
        <v>118</v>
      </c>
    </row>
    <row r="157" spans="1:4" x14ac:dyDescent="0.2">
      <c r="A157" t="str">
        <v>successful</v>
      </c>
      <c r="B157">
        <v>92</v>
      </c>
      <c r="C157" t="str">
        <v>failed</v>
      </c>
      <c r="D157">
        <v>162</v>
      </c>
    </row>
    <row r="158" spans="1:4" x14ac:dyDescent="0.2">
      <c r="A158" t="str">
        <v>successful</v>
      </c>
      <c r="B158">
        <v>186</v>
      </c>
      <c r="C158" t="str">
        <v>failed</v>
      </c>
      <c r="D158">
        <v>83</v>
      </c>
    </row>
    <row r="159" spans="1:4" x14ac:dyDescent="0.2">
      <c r="A159" t="str">
        <v>successful</v>
      </c>
      <c r="B159">
        <v>138</v>
      </c>
      <c r="C159" t="str">
        <v>failed</v>
      </c>
      <c r="D159">
        <v>747</v>
      </c>
    </row>
    <row r="160" spans="1:4" x14ac:dyDescent="0.2">
      <c r="A160" t="str">
        <v>successful</v>
      </c>
      <c r="B160">
        <v>261</v>
      </c>
      <c r="C160" t="str">
        <v>failed</v>
      </c>
      <c r="D160">
        <v>84</v>
      </c>
    </row>
    <row r="161" spans="1:4" x14ac:dyDescent="0.2">
      <c r="A161" t="str">
        <v>successful</v>
      </c>
      <c r="B161">
        <v>107</v>
      </c>
      <c r="C161" t="str">
        <v>failed</v>
      </c>
      <c r="D161">
        <v>91</v>
      </c>
    </row>
    <row r="162" spans="1:4" x14ac:dyDescent="0.2">
      <c r="A162" t="str">
        <v>successful</v>
      </c>
      <c r="B162">
        <v>199</v>
      </c>
      <c r="C162" t="str">
        <v>failed</v>
      </c>
      <c r="D162">
        <v>792</v>
      </c>
    </row>
    <row r="163" spans="1:4" x14ac:dyDescent="0.2">
      <c r="A163" t="str">
        <v>successful</v>
      </c>
      <c r="B163">
        <v>5512</v>
      </c>
      <c r="C163" t="str">
        <v>failed</v>
      </c>
      <c r="D163">
        <v>32</v>
      </c>
    </row>
    <row r="164" spans="1:4" x14ac:dyDescent="0.2">
      <c r="A164" t="str">
        <v>successful</v>
      </c>
      <c r="B164">
        <v>86</v>
      </c>
      <c r="C164" t="str">
        <v>failed</v>
      </c>
      <c r="D164">
        <v>186</v>
      </c>
    </row>
    <row r="165" spans="1:4" x14ac:dyDescent="0.2">
      <c r="A165" t="str">
        <v>successful</v>
      </c>
      <c r="B165">
        <v>2768</v>
      </c>
      <c r="C165" t="str">
        <v>failed</v>
      </c>
      <c r="D165">
        <v>605</v>
      </c>
    </row>
    <row r="166" spans="1:4" x14ac:dyDescent="0.2">
      <c r="A166" t="str">
        <v>successful</v>
      </c>
      <c r="B166">
        <v>48</v>
      </c>
      <c r="C166" t="str">
        <v>failed</v>
      </c>
      <c r="D166">
        <v>1</v>
      </c>
    </row>
    <row r="167" spans="1:4" x14ac:dyDescent="0.2">
      <c r="A167" t="str">
        <v>successful</v>
      </c>
      <c r="B167">
        <v>87</v>
      </c>
      <c r="C167" t="str">
        <v>failed</v>
      </c>
      <c r="D167">
        <v>31</v>
      </c>
    </row>
    <row r="168" spans="1:4" x14ac:dyDescent="0.2">
      <c r="A168" t="str">
        <v>successful</v>
      </c>
      <c r="B168">
        <v>1894</v>
      </c>
      <c r="C168" t="str">
        <v>failed</v>
      </c>
      <c r="D168">
        <v>1181</v>
      </c>
    </row>
    <row r="169" spans="1:4" x14ac:dyDescent="0.2">
      <c r="A169" t="str">
        <v>successful</v>
      </c>
      <c r="B169">
        <v>282</v>
      </c>
      <c r="C169" t="str">
        <v>failed</v>
      </c>
      <c r="D169">
        <v>39</v>
      </c>
    </row>
    <row r="170" spans="1:4" x14ac:dyDescent="0.2">
      <c r="A170" t="str">
        <v>successful</v>
      </c>
      <c r="B170">
        <v>116</v>
      </c>
      <c r="C170" t="str">
        <v>failed</v>
      </c>
      <c r="D170">
        <v>46</v>
      </c>
    </row>
    <row r="171" spans="1:4" x14ac:dyDescent="0.2">
      <c r="A171" t="str">
        <v>successful</v>
      </c>
      <c r="B171">
        <v>83</v>
      </c>
      <c r="C171" t="str">
        <v>failed</v>
      </c>
      <c r="D171">
        <v>105</v>
      </c>
    </row>
    <row r="172" spans="1:4" x14ac:dyDescent="0.2">
      <c r="A172" t="str">
        <v>successful</v>
      </c>
      <c r="B172">
        <v>91</v>
      </c>
      <c r="C172" t="str">
        <v>failed</v>
      </c>
      <c r="D172">
        <v>535</v>
      </c>
    </row>
    <row r="173" spans="1:4" x14ac:dyDescent="0.2">
      <c r="A173" t="str">
        <v>successful</v>
      </c>
      <c r="B173">
        <v>546</v>
      </c>
      <c r="C173" t="str">
        <v>failed</v>
      </c>
      <c r="D173">
        <v>16</v>
      </c>
    </row>
    <row r="174" spans="1:4" x14ac:dyDescent="0.2">
      <c r="A174" t="str">
        <v>successful</v>
      </c>
      <c r="B174">
        <v>393</v>
      </c>
      <c r="C174" t="str">
        <v>failed</v>
      </c>
      <c r="D174">
        <v>575</v>
      </c>
    </row>
    <row r="175" spans="1:4" x14ac:dyDescent="0.2">
      <c r="A175" t="str">
        <v>successful</v>
      </c>
      <c r="B175">
        <v>133</v>
      </c>
      <c r="C175" t="str">
        <v>failed</v>
      </c>
      <c r="D175">
        <v>1120</v>
      </c>
    </row>
    <row r="176" spans="1:4" x14ac:dyDescent="0.2">
      <c r="A176" t="str">
        <v>successful</v>
      </c>
      <c r="B176">
        <v>254</v>
      </c>
      <c r="C176" t="str">
        <v>failed</v>
      </c>
      <c r="D176">
        <v>113</v>
      </c>
    </row>
    <row r="177" spans="1:4" x14ac:dyDescent="0.2">
      <c r="A177" t="str">
        <v>successful</v>
      </c>
      <c r="B177">
        <v>176</v>
      </c>
      <c r="C177" t="str">
        <v>failed</v>
      </c>
      <c r="D177">
        <v>1538</v>
      </c>
    </row>
    <row r="178" spans="1:4" x14ac:dyDescent="0.2">
      <c r="A178" t="str">
        <v>successful</v>
      </c>
      <c r="B178">
        <v>337</v>
      </c>
      <c r="C178" t="str">
        <v>failed</v>
      </c>
      <c r="D178">
        <v>9</v>
      </c>
    </row>
    <row r="179" spans="1:4" x14ac:dyDescent="0.2">
      <c r="A179" t="str">
        <v>successful</v>
      </c>
      <c r="B179">
        <v>107</v>
      </c>
      <c r="C179" t="str">
        <v>failed</v>
      </c>
      <c r="D179">
        <v>554</v>
      </c>
    </row>
    <row r="180" spans="1:4" x14ac:dyDescent="0.2">
      <c r="A180" t="str">
        <v>successful</v>
      </c>
      <c r="B180">
        <v>183</v>
      </c>
      <c r="C180" t="str">
        <v>failed</v>
      </c>
      <c r="D180">
        <v>648</v>
      </c>
    </row>
    <row r="181" spans="1:4" x14ac:dyDescent="0.2">
      <c r="A181" t="str">
        <v>successful</v>
      </c>
      <c r="B181">
        <v>72</v>
      </c>
      <c r="C181" t="str">
        <v>failed</v>
      </c>
      <c r="D181">
        <v>21</v>
      </c>
    </row>
    <row r="182" spans="1:4" x14ac:dyDescent="0.2">
      <c r="A182" t="str">
        <v>successful</v>
      </c>
      <c r="B182">
        <v>295</v>
      </c>
      <c r="C182" t="str">
        <v>failed</v>
      </c>
      <c r="D182">
        <v>54</v>
      </c>
    </row>
    <row r="183" spans="1:4" x14ac:dyDescent="0.2">
      <c r="A183" t="str">
        <v>successful</v>
      </c>
      <c r="B183">
        <v>142</v>
      </c>
      <c r="C183" t="str">
        <v>failed</v>
      </c>
      <c r="D183">
        <v>120</v>
      </c>
    </row>
    <row r="184" spans="1:4" x14ac:dyDescent="0.2">
      <c r="A184" t="str">
        <v>successful</v>
      </c>
      <c r="B184">
        <v>85</v>
      </c>
      <c r="C184" t="str">
        <v>failed</v>
      </c>
      <c r="D184">
        <v>579</v>
      </c>
    </row>
    <row r="185" spans="1:4" x14ac:dyDescent="0.2">
      <c r="A185" t="str">
        <v>successful</v>
      </c>
      <c r="B185">
        <v>659</v>
      </c>
      <c r="C185" t="str">
        <v>failed</v>
      </c>
      <c r="D185">
        <v>2072</v>
      </c>
    </row>
    <row r="186" spans="1:4" x14ac:dyDescent="0.2">
      <c r="A186" t="str">
        <v>successful</v>
      </c>
      <c r="B186">
        <v>121</v>
      </c>
      <c r="C186" t="str">
        <v>failed</v>
      </c>
      <c r="D186">
        <v>0</v>
      </c>
    </row>
    <row r="187" spans="1:4" x14ac:dyDescent="0.2">
      <c r="A187" t="str">
        <v>successful</v>
      </c>
      <c r="B187">
        <v>3742</v>
      </c>
      <c r="C187" t="str">
        <v>failed</v>
      </c>
      <c r="D187">
        <v>1796</v>
      </c>
    </row>
    <row r="188" spans="1:4" x14ac:dyDescent="0.2">
      <c r="A188" t="str">
        <v>successful</v>
      </c>
      <c r="B188">
        <v>223</v>
      </c>
      <c r="C188" t="str">
        <v>failed</v>
      </c>
      <c r="D188">
        <v>62</v>
      </c>
    </row>
    <row r="189" spans="1:4" x14ac:dyDescent="0.2">
      <c r="A189" t="str">
        <v>successful</v>
      </c>
      <c r="B189">
        <v>133</v>
      </c>
      <c r="C189" t="str">
        <v>failed</v>
      </c>
      <c r="D189">
        <v>347</v>
      </c>
    </row>
    <row r="190" spans="1:4" x14ac:dyDescent="0.2">
      <c r="A190" t="str">
        <v>successful</v>
      </c>
      <c r="B190">
        <v>5168</v>
      </c>
      <c r="C190" t="str">
        <v>failed</v>
      </c>
      <c r="D190">
        <v>19</v>
      </c>
    </row>
    <row r="191" spans="1:4" x14ac:dyDescent="0.2">
      <c r="A191" t="str">
        <v>successful</v>
      </c>
      <c r="B191">
        <v>307</v>
      </c>
      <c r="C191" t="str">
        <v>failed</v>
      </c>
      <c r="D191">
        <v>1258</v>
      </c>
    </row>
    <row r="192" spans="1:4" x14ac:dyDescent="0.2">
      <c r="A192" t="str">
        <v>successful</v>
      </c>
      <c r="B192">
        <v>2441</v>
      </c>
      <c r="C192" t="str">
        <v>failed</v>
      </c>
      <c r="D192">
        <v>362</v>
      </c>
    </row>
    <row r="193" spans="1:4" x14ac:dyDescent="0.2">
      <c r="A193" t="str">
        <v>successful</v>
      </c>
      <c r="B193">
        <v>1385</v>
      </c>
      <c r="C193" t="str">
        <v>failed</v>
      </c>
      <c r="D193">
        <v>133</v>
      </c>
    </row>
    <row r="194" spans="1:4" x14ac:dyDescent="0.2">
      <c r="A194" t="str">
        <v>successful</v>
      </c>
      <c r="B194">
        <v>190</v>
      </c>
      <c r="C194" t="str">
        <v>failed</v>
      </c>
      <c r="D194">
        <v>846</v>
      </c>
    </row>
    <row r="195" spans="1:4" x14ac:dyDescent="0.2">
      <c r="A195" t="str">
        <v>successful</v>
      </c>
      <c r="B195">
        <v>470</v>
      </c>
      <c r="C195" t="str">
        <v>failed</v>
      </c>
      <c r="D195">
        <v>10</v>
      </c>
    </row>
    <row r="196" spans="1:4" x14ac:dyDescent="0.2">
      <c r="A196" t="str">
        <v>successful</v>
      </c>
      <c r="B196">
        <v>253</v>
      </c>
      <c r="C196" t="str">
        <v>failed</v>
      </c>
      <c r="D196">
        <v>191</v>
      </c>
    </row>
    <row r="197" spans="1:4" x14ac:dyDescent="0.2">
      <c r="A197" t="str">
        <v>successful</v>
      </c>
      <c r="B197">
        <v>1113</v>
      </c>
      <c r="C197" t="str">
        <v>failed</v>
      </c>
      <c r="D197">
        <v>1979</v>
      </c>
    </row>
    <row r="198" spans="1:4" x14ac:dyDescent="0.2">
      <c r="A198" t="str">
        <v>successful</v>
      </c>
      <c r="B198">
        <v>2283</v>
      </c>
      <c r="C198" t="str">
        <v>failed</v>
      </c>
      <c r="D198">
        <v>63</v>
      </c>
    </row>
    <row r="199" spans="1:4" x14ac:dyDescent="0.2">
      <c r="A199" t="str">
        <v>successful</v>
      </c>
      <c r="B199">
        <v>1095</v>
      </c>
      <c r="C199" t="str">
        <v>failed</v>
      </c>
      <c r="D199">
        <v>6080</v>
      </c>
    </row>
    <row r="200" spans="1:4" x14ac:dyDescent="0.2">
      <c r="A200" t="str">
        <v>successful</v>
      </c>
      <c r="B200">
        <v>1690</v>
      </c>
      <c r="C200" t="str">
        <v>failed</v>
      </c>
      <c r="D200">
        <v>80</v>
      </c>
    </row>
    <row r="201" spans="1:4" x14ac:dyDescent="0.2">
      <c r="A201" t="str">
        <v>successful</v>
      </c>
      <c r="B201">
        <v>191</v>
      </c>
      <c r="C201" t="str">
        <v>failed</v>
      </c>
      <c r="D201">
        <v>9</v>
      </c>
    </row>
    <row r="202" spans="1:4" x14ac:dyDescent="0.2">
      <c r="A202" t="str">
        <v>successful</v>
      </c>
      <c r="B202">
        <v>2013</v>
      </c>
      <c r="C202" t="str">
        <v>failed</v>
      </c>
      <c r="D202">
        <v>1784</v>
      </c>
    </row>
    <row r="203" spans="1:4" x14ac:dyDescent="0.2">
      <c r="A203" t="str">
        <v>successful</v>
      </c>
      <c r="B203">
        <v>1703</v>
      </c>
      <c r="C203" t="str">
        <v>failed</v>
      </c>
      <c r="D203">
        <v>243</v>
      </c>
    </row>
    <row r="204" spans="1:4" x14ac:dyDescent="0.2">
      <c r="A204" t="str">
        <v>successful</v>
      </c>
      <c r="B204">
        <v>80</v>
      </c>
      <c r="C204" t="str">
        <v>failed</v>
      </c>
      <c r="D204">
        <v>1296</v>
      </c>
    </row>
    <row r="205" spans="1:4" x14ac:dyDescent="0.2">
      <c r="A205" t="str">
        <v>successful</v>
      </c>
      <c r="B205">
        <v>41</v>
      </c>
      <c r="C205" t="str">
        <v>failed</v>
      </c>
      <c r="D205">
        <v>77</v>
      </c>
    </row>
    <row r="206" spans="1:4" x14ac:dyDescent="0.2">
      <c r="A206" t="str">
        <v>successful</v>
      </c>
      <c r="B206">
        <v>187</v>
      </c>
      <c r="C206" t="str">
        <v>failed</v>
      </c>
      <c r="D206">
        <v>395</v>
      </c>
    </row>
    <row r="207" spans="1:4" x14ac:dyDescent="0.2">
      <c r="A207" t="str">
        <v>successful</v>
      </c>
      <c r="B207">
        <v>2875</v>
      </c>
      <c r="C207" t="str">
        <v>failed</v>
      </c>
      <c r="D207">
        <v>49</v>
      </c>
    </row>
    <row r="208" spans="1:4" x14ac:dyDescent="0.2">
      <c r="A208" t="str">
        <v>successful</v>
      </c>
      <c r="B208">
        <v>88</v>
      </c>
      <c r="C208" t="str">
        <v>failed</v>
      </c>
      <c r="D208">
        <v>180</v>
      </c>
    </row>
    <row r="209" spans="1:4" x14ac:dyDescent="0.2">
      <c r="A209" t="str">
        <v>successful</v>
      </c>
      <c r="B209">
        <v>191</v>
      </c>
      <c r="C209" t="str">
        <v>failed</v>
      </c>
      <c r="D209">
        <v>2690</v>
      </c>
    </row>
    <row r="210" spans="1:4" x14ac:dyDescent="0.2">
      <c r="A210" t="str">
        <v>successful</v>
      </c>
      <c r="B210">
        <v>139</v>
      </c>
      <c r="C210" t="str">
        <v>failed</v>
      </c>
      <c r="D210">
        <v>2779</v>
      </c>
    </row>
    <row r="211" spans="1:4" x14ac:dyDescent="0.2">
      <c r="A211" t="str">
        <v>successful</v>
      </c>
      <c r="B211">
        <v>186</v>
      </c>
      <c r="C211" t="str">
        <v>failed</v>
      </c>
      <c r="D211">
        <v>92</v>
      </c>
    </row>
    <row r="212" spans="1:4" x14ac:dyDescent="0.2">
      <c r="A212" t="str">
        <v>successful</v>
      </c>
      <c r="B212">
        <v>112</v>
      </c>
      <c r="C212" t="str">
        <v>failed</v>
      </c>
      <c r="D212">
        <v>1028</v>
      </c>
    </row>
    <row r="213" spans="1:4" x14ac:dyDescent="0.2">
      <c r="A213" t="str">
        <v>successful</v>
      </c>
      <c r="B213">
        <v>101</v>
      </c>
      <c r="C213" t="str">
        <v>failed</v>
      </c>
      <c r="D213">
        <v>26</v>
      </c>
    </row>
    <row r="214" spans="1:4" x14ac:dyDescent="0.2">
      <c r="A214" t="str">
        <v>successful</v>
      </c>
      <c r="B214">
        <v>206</v>
      </c>
      <c r="C214" t="str">
        <v>failed</v>
      </c>
      <c r="D214">
        <v>1790</v>
      </c>
    </row>
    <row r="215" spans="1:4" x14ac:dyDescent="0.2">
      <c r="A215" t="str">
        <v>successful</v>
      </c>
      <c r="B215">
        <v>154</v>
      </c>
      <c r="C215" t="str">
        <v>failed</v>
      </c>
      <c r="D215">
        <v>37</v>
      </c>
    </row>
    <row r="216" spans="1:4" x14ac:dyDescent="0.2">
      <c r="A216" t="str">
        <v>successful</v>
      </c>
      <c r="B216">
        <v>5966</v>
      </c>
      <c r="C216" t="str">
        <v>failed</v>
      </c>
      <c r="D216">
        <v>35</v>
      </c>
    </row>
    <row r="217" spans="1:4" x14ac:dyDescent="0.2">
      <c r="A217" t="str">
        <v>successful</v>
      </c>
      <c r="B217">
        <v>169</v>
      </c>
      <c r="C217" t="str">
        <v>failed</v>
      </c>
      <c r="D217">
        <v>558</v>
      </c>
    </row>
    <row r="218" spans="1:4" x14ac:dyDescent="0.2">
      <c r="A218" t="str">
        <v>successful</v>
      </c>
      <c r="B218">
        <v>2106</v>
      </c>
      <c r="C218" t="str">
        <v>failed</v>
      </c>
      <c r="D218">
        <v>64</v>
      </c>
    </row>
    <row r="219" spans="1:4" x14ac:dyDescent="0.2">
      <c r="A219" t="str">
        <v>successful</v>
      </c>
      <c r="B219">
        <v>131</v>
      </c>
      <c r="C219" t="str">
        <v>failed</v>
      </c>
      <c r="D219">
        <v>245</v>
      </c>
    </row>
    <row r="220" spans="1:4" x14ac:dyDescent="0.2">
      <c r="A220" t="str">
        <v>successful</v>
      </c>
      <c r="B220">
        <v>84</v>
      </c>
      <c r="C220" t="str">
        <v>failed</v>
      </c>
      <c r="D220">
        <v>71</v>
      </c>
    </row>
    <row r="221" spans="1:4" x14ac:dyDescent="0.2">
      <c r="A221" t="str">
        <v>successful</v>
      </c>
      <c r="B221">
        <v>155</v>
      </c>
      <c r="C221" t="str">
        <v>failed</v>
      </c>
      <c r="D221">
        <v>42</v>
      </c>
    </row>
    <row r="222" spans="1:4" x14ac:dyDescent="0.2">
      <c r="A222" t="str">
        <v>successful</v>
      </c>
      <c r="B222">
        <v>189</v>
      </c>
      <c r="C222" t="str">
        <v>failed</v>
      </c>
      <c r="D222">
        <v>156</v>
      </c>
    </row>
    <row r="223" spans="1:4" x14ac:dyDescent="0.2">
      <c r="A223" t="str">
        <v>successful</v>
      </c>
      <c r="B223">
        <v>4799</v>
      </c>
      <c r="C223" t="str">
        <v>failed</v>
      </c>
      <c r="D223">
        <v>1368</v>
      </c>
    </row>
    <row r="224" spans="1:4" x14ac:dyDescent="0.2">
      <c r="A224" t="str">
        <v>successful</v>
      </c>
      <c r="B224">
        <v>1137</v>
      </c>
      <c r="C224" t="str">
        <v>failed</v>
      </c>
      <c r="D224">
        <v>102</v>
      </c>
    </row>
    <row r="225" spans="1:4" x14ac:dyDescent="0.2">
      <c r="A225" t="str">
        <v>successful</v>
      </c>
      <c r="B225">
        <v>1152</v>
      </c>
      <c r="C225" t="str">
        <v>failed</v>
      </c>
      <c r="D225">
        <v>86</v>
      </c>
    </row>
    <row r="226" spans="1:4" x14ac:dyDescent="0.2">
      <c r="A226" t="str">
        <v>successful</v>
      </c>
      <c r="B226">
        <v>50</v>
      </c>
      <c r="C226" t="str">
        <v>failed</v>
      </c>
      <c r="D226">
        <v>253</v>
      </c>
    </row>
    <row r="227" spans="1:4" x14ac:dyDescent="0.2">
      <c r="A227" t="str">
        <v>successful</v>
      </c>
      <c r="B227">
        <v>3059</v>
      </c>
      <c r="C227" t="str">
        <v>failed</v>
      </c>
      <c r="D227">
        <v>157</v>
      </c>
    </row>
    <row r="228" spans="1:4" x14ac:dyDescent="0.2">
      <c r="A228" t="str">
        <v>successful</v>
      </c>
      <c r="B228">
        <v>34</v>
      </c>
      <c r="C228" t="str">
        <v>failed</v>
      </c>
      <c r="D228">
        <v>183</v>
      </c>
    </row>
    <row r="229" spans="1:4" x14ac:dyDescent="0.2">
      <c r="A229" t="str">
        <v>successful</v>
      </c>
      <c r="B229">
        <v>220</v>
      </c>
      <c r="C229" t="str">
        <v>failed</v>
      </c>
      <c r="D229">
        <v>82</v>
      </c>
    </row>
    <row r="230" spans="1:4" x14ac:dyDescent="0.2">
      <c r="A230" t="str">
        <v>successful</v>
      </c>
      <c r="B230">
        <v>1604</v>
      </c>
      <c r="C230" t="str">
        <v>failed</v>
      </c>
      <c r="D230">
        <v>1</v>
      </c>
    </row>
    <row r="231" spans="1:4" x14ac:dyDescent="0.2">
      <c r="A231" t="str">
        <v>successful</v>
      </c>
      <c r="B231">
        <v>454</v>
      </c>
      <c r="C231" t="str">
        <v>failed</v>
      </c>
      <c r="D231">
        <v>1198</v>
      </c>
    </row>
    <row r="232" spans="1:4" x14ac:dyDescent="0.2">
      <c r="A232" t="str">
        <v>successful</v>
      </c>
      <c r="B232">
        <v>123</v>
      </c>
      <c r="C232" t="str">
        <v>failed</v>
      </c>
      <c r="D232">
        <v>648</v>
      </c>
    </row>
    <row r="233" spans="1:4" x14ac:dyDescent="0.2">
      <c r="A233" t="str">
        <v>successful</v>
      </c>
      <c r="B233">
        <v>299</v>
      </c>
      <c r="C233" t="str">
        <v>failed</v>
      </c>
      <c r="D233">
        <v>64</v>
      </c>
    </row>
    <row r="234" spans="1:4" x14ac:dyDescent="0.2">
      <c r="A234" t="str">
        <v>successful</v>
      </c>
      <c r="B234">
        <v>2237</v>
      </c>
      <c r="C234" t="str">
        <v>failed</v>
      </c>
      <c r="D234">
        <v>62</v>
      </c>
    </row>
    <row r="235" spans="1:4" x14ac:dyDescent="0.2">
      <c r="A235" t="str">
        <v>successful</v>
      </c>
      <c r="B235">
        <v>645</v>
      </c>
      <c r="C235" t="str">
        <v>failed</v>
      </c>
      <c r="D235">
        <v>750</v>
      </c>
    </row>
    <row r="236" spans="1:4" x14ac:dyDescent="0.2">
      <c r="A236" t="str">
        <v>successful</v>
      </c>
      <c r="B236">
        <v>484</v>
      </c>
      <c r="C236" t="str">
        <v>failed</v>
      </c>
      <c r="D236">
        <v>105</v>
      </c>
    </row>
    <row r="237" spans="1:4" x14ac:dyDescent="0.2">
      <c r="A237" t="str">
        <v>successful</v>
      </c>
      <c r="B237">
        <v>154</v>
      </c>
      <c r="C237" t="str">
        <v>failed</v>
      </c>
      <c r="D237">
        <v>2604</v>
      </c>
    </row>
    <row r="238" spans="1:4" x14ac:dyDescent="0.2">
      <c r="A238" t="str">
        <v>successful</v>
      </c>
      <c r="B238">
        <v>82</v>
      </c>
      <c r="C238" t="str">
        <v>failed</v>
      </c>
      <c r="D238">
        <v>65</v>
      </c>
    </row>
    <row r="239" spans="1:4" x14ac:dyDescent="0.2">
      <c r="A239" t="str">
        <v>successful</v>
      </c>
      <c r="B239">
        <v>134</v>
      </c>
      <c r="C239" t="str">
        <v>failed</v>
      </c>
      <c r="D239">
        <v>94</v>
      </c>
    </row>
    <row r="240" spans="1:4" x14ac:dyDescent="0.2">
      <c r="A240" t="str">
        <v>successful</v>
      </c>
      <c r="B240">
        <v>5203</v>
      </c>
      <c r="C240" t="str">
        <v>failed</v>
      </c>
      <c r="D240">
        <v>257</v>
      </c>
    </row>
    <row r="241" spans="1:4" x14ac:dyDescent="0.2">
      <c r="A241" t="str">
        <v>successful</v>
      </c>
      <c r="B241">
        <v>94</v>
      </c>
      <c r="C241" t="str">
        <v>failed</v>
      </c>
      <c r="D241">
        <v>2928</v>
      </c>
    </row>
    <row r="242" spans="1:4" x14ac:dyDescent="0.2">
      <c r="A242" t="str">
        <v>successful</v>
      </c>
      <c r="B242">
        <v>205</v>
      </c>
      <c r="C242" t="str">
        <v>failed</v>
      </c>
      <c r="D242">
        <v>4697</v>
      </c>
    </row>
    <row r="243" spans="1:4" x14ac:dyDescent="0.2">
      <c r="A243" t="str">
        <v>successful</v>
      </c>
      <c r="B243">
        <v>92</v>
      </c>
      <c r="C243" t="str">
        <v>failed</v>
      </c>
      <c r="D243">
        <v>2915</v>
      </c>
    </row>
    <row r="244" spans="1:4" x14ac:dyDescent="0.2">
      <c r="A244" t="str">
        <v>successful</v>
      </c>
      <c r="B244">
        <v>219</v>
      </c>
      <c r="C244" t="str">
        <v>failed</v>
      </c>
      <c r="D244">
        <v>18</v>
      </c>
    </row>
    <row r="245" spans="1:4" x14ac:dyDescent="0.2">
      <c r="A245" t="str">
        <v>successful</v>
      </c>
      <c r="B245">
        <v>2526</v>
      </c>
      <c r="C245" t="str">
        <v>failed</v>
      </c>
      <c r="D245">
        <v>602</v>
      </c>
    </row>
    <row r="246" spans="1:4" x14ac:dyDescent="0.2">
      <c r="A246" t="str">
        <v>successful</v>
      </c>
      <c r="B246">
        <v>94</v>
      </c>
      <c r="C246" t="str">
        <v>failed</v>
      </c>
      <c r="D246">
        <v>1</v>
      </c>
    </row>
    <row r="247" spans="1:4" x14ac:dyDescent="0.2">
      <c r="A247" t="str">
        <v>successful</v>
      </c>
      <c r="B247">
        <v>1713</v>
      </c>
      <c r="C247" t="str">
        <v>failed</v>
      </c>
      <c r="D247">
        <v>3868</v>
      </c>
    </row>
    <row r="248" spans="1:4" x14ac:dyDescent="0.2">
      <c r="A248" t="str">
        <v>successful</v>
      </c>
      <c r="B248">
        <v>249</v>
      </c>
      <c r="C248" t="str">
        <v>failed</v>
      </c>
      <c r="D248">
        <v>504</v>
      </c>
    </row>
    <row r="249" spans="1:4" x14ac:dyDescent="0.2">
      <c r="A249" t="str">
        <v>successful</v>
      </c>
      <c r="B249">
        <v>192</v>
      </c>
      <c r="C249" t="str">
        <v>failed</v>
      </c>
      <c r="D249">
        <v>14</v>
      </c>
    </row>
    <row r="250" spans="1:4" x14ac:dyDescent="0.2">
      <c r="A250" t="str">
        <v>successful</v>
      </c>
      <c r="B250">
        <v>247</v>
      </c>
      <c r="C250" t="str">
        <v>failed</v>
      </c>
      <c r="D250">
        <v>750</v>
      </c>
    </row>
    <row r="251" spans="1:4" x14ac:dyDescent="0.2">
      <c r="A251" t="str">
        <v>successful</v>
      </c>
      <c r="B251">
        <v>2293</v>
      </c>
      <c r="C251" t="str">
        <v>failed</v>
      </c>
      <c r="D251">
        <v>77</v>
      </c>
    </row>
    <row r="252" spans="1:4" x14ac:dyDescent="0.2">
      <c r="A252" t="str">
        <v>successful</v>
      </c>
      <c r="B252">
        <v>3131</v>
      </c>
      <c r="C252" t="str">
        <v>failed</v>
      </c>
      <c r="D252">
        <v>752</v>
      </c>
    </row>
    <row r="253" spans="1:4" x14ac:dyDescent="0.2">
      <c r="A253" t="str">
        <v>successful</v>
      </c>
      <c r="B253">
        <v>143</v>
      </c>
      <c r="C253" t="str">
        <v>failed</v>
      </c>
      <c r="D253">
        <v>131</v>
      </c>
    </row>
    <row r="254" spans="1:4" x14ac:dyDescent="0.2">
      <c r="A254" t="str">
        <v>successful</v>
      </c>
      <c r="B254">
        <v>296</v>
      </c>
      <c r="C254" t="str">
        <v>failed</v>
      </c>
      <c r="D254">
        <v>87</v>
      </c>
    </row>
    <row r="255" spans="1:4" x14ac:dyDescent="0.2">
      <c r="A255" t="str">
        <v>successful</v>
      </c>
      <c r="B255">
        <v>170</v>
      </c>
      <c r="C255" t="str">
        <v>failed</v>
      </c>
      <c r="D255">
        <v>1063</v>
      </c>
    </row>
    <row r="256" spans="1:4" x14ac:dyDescent="0.2">
      <c r="A256" t="str">
        <v>successful</v>
      </c>
      <c r="B256">
        <v>86</v>
      </c>
      <c r="C256" t="str">
        <v>failed</v>
      </c>
      <c r="D256">
        <v>76</v>
      </c>
    </row>
    <row r="257" spans="1:4" x14ac:dyDescent="0.2">
      <c r="A257" t="str">
        <v>successful</v>
      </c>
      <c r="B257">
        <v>6286</v>
      </c>
      <c r="C257" t="str">
        <v>failed</v>
      </c>
      <c r="D257">
        <v>4428</v>
      </c>
    </row>
    <row r="258" spans="1:4" x14ac:dyDescent="0.2">
      <c r="A258" t="str">
        <v>successful</v>
      </c>
      <c r="B258">
        <v>3727</v>
      </c>
      <c r="C258" t="str">
        <v>failed</v>
      </c>
      <c r="D258">
        <v>58</v>
      </c>
    </row>
    <row r="259" spans="1:4" x14ac:dyDescent="0.2">
      <c r="A259" t="str">
        <v>successful</v>
      </c>
      <c r="B259">
        <v>1605</v>
      </c>
      <c r="C259" t="str">
        <v>failed</v>
      </c>
      <c r="D259">
        <v>111</v>
      </c>
    </row>
    <row r="260" spans="1:4" x14ac:dyDescent="0.2">
      <c r="A260" t="str">
        <v>successful</v>
      </c>
      <c r="B260">
        <v>2120</v>
      </c>
      <c r="C260" t="str">
        <v>failed</v>
      </c>
      <c r="D260">
        <v>2955</v>
      </c>
    </row>
    <row r="261" spans="1:4" x14ac:dyDescent="0.2">
      <c r="A261" t="str">
        <v>successful</v>
      </c>
      <c r="B261">
        <v>50</v>
      </c>
      <c r="C261" t="str">
        <v>failed</v>
      </c>
      <c r="D261">
        <v>1657</v>
      </c>
    </row>
    <row r="262" spans="1:4" x14ac:dyDescent="0.2">
      <c r="A262" t="str">
        <v>successful</v>
      </c>
      <c r="B262">
        <v>2080</v>
      </c>
      <c r="C262" t="str">
        <v>failed</v>
      </c>
      <c r="D262">
        <v>926</v>
      </c>
    </row>
    <row r="263" spans="1:4" x14ac:dyDescent="0.2">
      <c r="A263" t="str">
        <v>successful</v>
      </c>
      <c r="B263">
        <v>2105</v>
      </c>
      <c r="C263" t="str">
        <v>failed</v>
      </c>
      <c r="D263">
        <v>77</v>
      </c>
    </row>
    <row r="264" spans="1:4" x14ac:dyDescent="0.2">
      <c r="A264" t="str">
        <v>successful</v>
      </c>
      <c r="B264">
        <v>2436</v>
      </c>
      <c r="C264" t="str">
        <v>failed</v>
      </c>
      <c r="D264">
        <v>1748</v>
      </c>
    </row>
    <row r="265" spans="1:4" x14ac:dyDescent="0.2">
      <c r="A265" t="str">
        <v>successful</v>
      </c>
      <c r="B265">
        <v>80</v>
      </c>
      <c r="C265" t="str">
        <v>failed</v>
      </c>
      <c r="D265">
        <v>79</v>
      </c>
    </row>
    <row r="266" spans="1:4" x14ac:dyDescent="0.2">
      <c r="A266" t="str">
        <v>successful</v>
      </c>
      <c r="B266">
        <v>42</v>
      </c>
      <c r="C266" t="str">
        <v>failed</v>
      </c>
      <c r="D266">
        <v>889</v>
      </c>
    </row>
    <row r="267" spans="1:4" x14ac:dyDescent="0.2">
      <c r="A267" t="str">
        <v>successful</v>
      </c>
      <c r="B267">
        <v>139</v>
      </c>
      <c r="C267" t="str">
        <v>failed</v>
      </c>
      <c r="D267">
        <v>56</v>
      </c>
    </row>
    <row r="268" spans="1:4" x14ac:dyDescent="0.2">
      <c r="A268" t="str">
        <v>successful</v>
      </c>
      <c r="B268">
        <v>159</v>
      </c>
      <c r="C268" t="str">
        <v>failed</v>
      </c>
      <c r="D268">
        <v>1</v>
      </c>
    </row>
    <row r="269" spans="1:4" x14ac:dyDescent="0.2">
      <c r="A269" t="str">
        <v>successful</v>
      </c>
      <c r="B269">
        <v>381</v>
      </c>
      <c r="C269" t="str">
        <v>failed</v>
      </c>
      <c r="D269">
        <v>83</v>
      </c>
    </row>
    <row r="270" spans="1:4" x14ac:dyDescent="0.2">
      <c r="A270" t="str">
        <v>successful</v>
      </c>
      <c r="B270">
        <v>194</v>
      </c>
      <c r="C270" t="str">
        <v>failed</v>
      </c>
      <c r="D270">
        <v>2025</v>
      </c>
    </row>
    <row r="271" spans="1:4" x14ac:dyDescent="0.2">
      <c r="A271" t="str">
        <v>successful</v>
      </c>
      <c r="B271">
        <v>106</v>
      </c>
      <c r="C271" t="str">
        <v>failed</v>
      </c>
      <c r="D271">
        <v>14</v>
      </c>
    </row>
    <row r="272" spans="1:4" x14ac:dyDescent="0.2">
      <c r="A272" t="str">
        <v>successful</v>
      </c>
      <c r="B272">
        <v>142</v>
      </c>
      <c r="C272" t="str">
        <v>failed</v>
      </c>
      <c r="D272">
        <v>656</v>
      </c>
    </row>
    <row r="273" spans="1:4" x14ac:dyDescent="0.2">
      <c r="A273" t="str">
        <v>successful</v>
      </c>
      <c r="B273">
        <v>211</v>
      </c>
      <c r="C273" t="str">
        <v>failed</v>
      </c>
      <c r="D273">
        <v>1596</v>
      </c>
    </row>
    <row r="274" spans="1:4" x14ac:dyDescent="0.2">
      <c r="A274" t="str">
        <v>successful</v>
      </c>
      <c r="B274">
        <v>2756</v>
      </c>
      <c r="C274" t="str">
        <v>failed</v>
      </c>
      <c r="D274">
        <v>10</v>
      </c>
    </row>
    <row r="275" spans="1:4" x14ac:dyDescent="0.2">
      <c r="A275" t="str">
        <v>successful</v>
      </c>
      <c r="B275">
        <v>173</v>
      </c>
      <c r="C275" t="str">
        <v>failed</v>
      </c>
      <c r="D275">
        <v>1121</v>
      </c>
    </row>
    <row r="276" spans="1:4" x14ac:dyDescent="0.2">
      <c r="A276" t="str">
        <v>successful</v>
      </c>
      <c r="B276">
        <v>87</v>
      </c>
      <c r="C276" t="str">
        <v>failed</v>
      </c>
      <c r="D276">
        <v>15</v>
      </c>
    </row>
    <row r="277" spans="1:4" x14ac:dyDescent="0.2">
      <c r="A277" t="str">
        <v>successful</v>
      </c>
      <c r="B277">
        <v>1572</v>
      </c>
      <c r="C277" t="str">
        <v>failed</v>
      </c>
      <c r="D277">
        <v>191</v>
      </c>
    </row>
    <row r="278" spans="1:4" x14ac:dyDescent="0.2">
      <c r="A278" t="str">
        <v>successful</v>
      </c>
      <c r="B278">
        <v>2346</v>
      </c>
      <c r="C278" t="str">
        <v>failed</v>
      </c>
      <c r="D278">
        <v>16</v>
      </c>
    </row>
    <row r="279" spans="1:4" x14ac:dyDescent="0.2">
      <c r="A279" t="str">
        <v>successful</v>
      </c>
      <c r="B279">
        <v>115</v>
      </c>
      <c r="C279" t="str">
        <v>failed</v>
      </c>
      <c r="D279">
        <v>17</v>
      </c>
    </row>
    <row r="280" spans="1:4" x14ac:dyDescent="0.2">
      <c r="A280" t="str">
        <v>successful</v>
      </c>
      <c r="B280">
        <v>85</v>
      </c>
      <c r="C280" t="str">
        <v>failed</v>
      </c>
      <c r="D280">
        <v>34</v>
      </c>
    </row>
    <row r="281" spans="1:4" x14ac:dyDescent="0.2">
      <c r="A281" t="str">
        <v>successful</v>
      </c>
      <c r="B281">
        <v>144</v>
      </c>
      <c r="C281" t="str">
        <v>failed</v>
      </c>
      <c r="D281">
        <v>1</v>
      </c>
    </row>
    <row r="282" spans="1:4" x14ac:dyDescent="0.2">
      <c r="A282" t="str">
        <v>successful</v>
      </c>
      <c r="B282">
        <v>2443</v>
      </c>
      <c r="C282" t="str">
        <v>failed</v>
      </c>
      <c r="D282">
        <v>1274</v>
      </c>
    </row>
    <row r="283" spans="1:4" x14ac:dyDescent="0.2">
      <c r="A283" t="str">
        <v>successful</v>
      </c>
      <c r="B283">
        <v>64</v>
      </c>
      <c r="C283" t="str">
        <v>failed</v>
      </c>
      <c r="D283">
        <v>210</v>
      </c>
    </row>
    <row r="284" spans="1:4" x14ac:dyDescent="0.2">
      <c r="A284" t="str">
        <v>successful</v>
      </c>
      <c r="B284">
        <v>268</v>
      </c>
      <c r="C284" t="str">
        <v>failed</v>
      </c>
      <c r="D284">
        <v>248</v>
      </c>
    </row>
    <row r="285" spans="1:4" x14ac:dyDescent="0.2">
      <c r="A285" t="str">
        <v>successful</v>
      </c>
      <c r="B285">
        <v>195</v>
      </c>
      <c r="C285" t="str">
        <v>failed</v>
      </c>
      <c r="D285">
        <v>513</v>
      </c>
    </row>
    <row r="286" spans="1:4" x14ac:dyDescent="0.2">
      <c r="A286" t="str">
        <v>successful</v>
      </c>
      <c r="B286">
        <v>186</v>
      </c>
      <c r="C286" t="str">
        <v>failed</v>
      </c>
      <c r="D286">
        <v>3410</v>
      </c>
    </row>
    <row r="287" spans="1:4" x14ac:dyDescent="0.2">
      <c r="A287" t="str">
        <v>successful</v>
      </c>
      <c r="B287">
        <v>460</v>
      </c>
      <c r="C287" t="str">
        <v>failed</v>
      </c>
      <c r="D287">
        <v>10</v>
      </c>
    </row>
    <row r="288" spans="1:4" x14ac:dyDescent="0.2">
      <c r="A288" t="str">
        <v>successful</v>
      </c>
      <c r="B288">
        <v>2528</v>
      </c>
      <c r="C288" t="str">
        <v>failed</v>
      </c>
      <c r="D288">
        <v>2201</v>
      </c>
    </row>
    <row r="289" spans="1:4" x14ac:dyDescent="0.2">
      <c r="A289" t="str">
        <v>successful</v>
      </c>
      <c r="B289">
        <v>3657</v>
      </c>
      <c r="C289" t="str">
        <v>failed</v>
      </c>
      <c r="D289">
        <v>676</v>
      </c>
    </row>
    <row r="290" spans="1:4" x14ac:dyDescent="0.2">
      <c r="A290" t="str">
        <v>successful</v>
      </c>
      <c r="B290">
        <v>131</v>
      </c>
      <c r="C290" t="str">
        <v>failed</v>
      </c>
      <c r="D290">
        <v>831</v>
      </c>
    </row>
    <row r="291" spans="1:4" x14ac:dyDescent="0.2">
      <c r="A291" t="str">
        <v>successful</v>
      </c>
      <c r="B291">
        <v>239</v>
      </c>
      <c r="C291" t="str">
        <v>failed</v>
      </c>
      <c r="D291">
        <v>859</v>
      </c>
    </row>
    <row r="292" spans="1:4" x14ac:dyDescent="0.2">
      <c r="A292" t="str">
        <v>successful</v>
      </c>
      <c r="B292">
        <v>78</v>
      </c>
      <c r="C292" t="str">
        <v>failed</v>
      </c>
      <c r="D292">
        <v>45</v>
      </c>
    </row>
    <row r="293" spans="1:4" x14ac:dyDescent="0.2">
      <c r="A293" t="str">
        <v>successful</v>
      </c>
      <c r="B293">
        <v>1773</v>
      </c>
      <c r="C293" t="str">
        <v>failed</v>
      </c>
      <c r="D293">
        <v>6</v>
      </c>
    </row>
    <row r="294" spans="1:4" x14ac:dyDescent="0.2">
      <c r="A294" t="str">
        <v>successful</v>
      </c>
      <c r="B294">
        <v>32</v>
      </c>
      <c r="C294" t="str">
        <v>failed</v>
      </c>
      <c r="D294">
        <v>7</v>
      </c>
    </row>
    <row r="295" spans="1:4" x14ac:dyDescent="0.2">
      <c r="A295" t="str">
        <v>successful</v>
      </c>
      <c r="B295">
        <v>369</v>
      </c>
      <c r="C295" t="str">
        <v>failed</v>
      </c>
      <c r="D295">
        <v>31</v>
      </c>
    </row>
    <row r="296" spans="1:4" x14ac:dyDescent="0.2">
      <c r="A296" t="str">
        <v>successful</v>
      </c>
      <c r="B296">
        <v>89</v>
      </c>
      <c r="C296" t="str">
        <v>failed</v>
      </c>
      <c r="D296">
        <v>78</v>
      </c>
    </row>
    <row r="297" spans="1:4" x14ac:dyDescent="0.2">
      <c r="A297" t="str">
        <v>successful</v>
      </c>
      <c r="B297">
        <v>147</v>
      </c>
      <c r="C297" t="str">
        <v>failed</v>
      </c>
      <c r="D297">
        <v>1225</v>
      </c>
    </row>
    <row r="298" spans="1:4" x14ac:dyDescent="0.2">
      <c r="A298" t="str">
        <v>successful</v>
      </c>
      <c r="B298">
        <v>126</v>
      </c>
      <c r="C298" t="str">
        <v>failed</v>
      </c>
      <c r="D298">
        <v>1</v>
      </c>
    </row>
    <row r="299" spans="1:4" x14ac:dyDescent="0.2">
      <c r="A299" t="str">
        <v>successful</v>
      </c>
      <c r="B299">
        <v>2218</v>
      </c>
      <c r="C299" t="str">
        <v>failed</v>
      </c>
      <c r="D299">
        <v>67</v>
      </c>
    </row>
    <row r="300" spans="1:4" x14ac:dyDescent="0.2">
      <c r="A300" t="str">
        <v>successful</v>
      </c>
      <c r="B300">
        <v>202</v>
      </c>
      <c r="C300" t="str">
        <v>failed</v>
      </c>
      <c r="D300">
        <v>19</v>
      </c>
    </row>
    <row r="301" spans="1:4" x14ac:dyDescent="0.2">
      <c r="A301" t="str">
        <v>successful</v>
      </c>
      <c r="B301">
        <v>140</v>
      </c>
      <c r="C301" t="str">
        <v>failed</v>
      </c>
      <c r="D301">
        <v>2108</v>
      </c>
    </row>
    <row r="302" spans="1:4" x14ac:dyDescent="0.2">
      <c r="A302" t="str">
        <v>successful</v>
      </c>
      <c r="B302">
        <v>1052</v>
      </c>
      <c r="C302" t="str">
        <v>failed</v>
      </c>
      <c r="D302">
        <v>679</v>
      </c>
    </row>
    <row r="303" spans="1:4" x14ac:dyDescent="0.2">
      <c r="A303" t="str">
        <v>successful</v>
      </c>
      <c r="B303">
        <v>247</v>
      </c>
      <c r="C303" t="str">
        <v>failed</v>
      </c>
      <c r="D303">
        <v>36</v>
      </c>
    </row>
    <row r="304" spans="1:4" x14ac:dyDescent="0.2">
      <c r="A304" t="str">
        <v>successful</v>
      </c>
      <c r="B304">
        <v>84</v>
      </c>
      <c r="C304" t="str">
        <v>failed</v>
      </c>
      <c r="D304">
        <v>47</v>
      </c>
    </row>
    <row r="305" spans="1:4" x14ac:dyDescent="0.2">
      <c r="A305" t="str">
        <v>successful</v>
      </c>
      <c r="B305">
        <v>88</v>
      </c>
      <c r="C305" t="str">
        <v>failed</v>
      </c>
      <c r="D305">
        <v>70</v>
      </c>
    </row>
    <row r="306" spans="1:4" x14ac:dyDescent="0.2">
      <c r="A306" t="str">
        <v>successful</v>
      </c>
      <c r="B306">
        <v>156</v>
      </c>
      <c r="C306" t="str">
        <v>failed</v>
      </c>
      <c r="D306">
        <v>154</v>
      </c>
    </row>
    <row r="307" spans="1:4" x14ac:dyDescent="0.2">
      <c r="A307" t="str">
        <v>successful</v>
      </c>
      <c r="B307">
        <v>2985</v>
      </c>
      <c r="C307" t="str">
        <v>failed</v>
      </c>
      <c r="D307">
        <v>22</v>
      </c>
    </row>
    <row r="308" spans="1:4" x14ac:dyDescent="0.2">
      <c r="A308" t="str">
        <v>successful</v>
      </c>
      <c r="B308">
        <v>762</v>
      </c>
      <c r="C308" t="str">
        <v>failed</v>
      </c>
      <c r="D308">
        <v>1758</v>
      </c>
    </row>
    <row r="309" spans="1:4" x14ac:dyDescent="0.2">
      <c r="A309" t="str">
        <v>successful</v>
      </c>
      <c r="B309">
        <v>554</v>
      </c>
      <c r="C309" t="str">
        <v>failed</v>
      </c>
      <c r="D309">
        <v>94</v>
      </c>
    </row>
    <row r="310" spans="1:4" x14ac:dyDescent="0.2">
      <c r="A310" t="str">
        <v>successful</v>
      </c>
      <c r="B310">
        <v>135</v>
      </c>
      <c r="C310" t="str">
        <v>failed</v>
      </c>
      <c r="D310">
        <v>33</v>
      </c>
    </row>
    <row r="311" spans="1:4" x14ac:dyDescent="0.2">
      <c r="A311" t="str">
        <v>successful</v>
      </c>
      <c r="B311">
        <v>122</v>
      </c>
      <c r="C311" t="str">
        <v>failed</v>
      </c>
      <c r="D311">
        <v>1</v>
      </c>
    </row>
    <row r="312" spans="1:4" x14ac:dyDescent="0.2">
      <c r="A312" t="str">
        <v>successful</v>
      </c>
      <c r="B312">
        <v>221</v>
      </c>
      <c r="C312" t="str">
        <v>failed</v>
      </c>
      <c r="D312">
        <v>31</v>
      </c>
    </row>
    <row r="313" spans="1:4" x14ac:dyDescent="0.2">
      <c r="A313" t="str">
        <v>successful</v>
      </c>
      <c r="B313">
        <v>126</v>
      </c>
      <c r="C313" t="str">
        <v>failed</v>
      </c>
      <c r="D313">
        <v>35</v>
      </c>
    </row>
    <row r="314" spans="1:4" x14ac:dyDescent="0.2">
      <c r="A314" t="str">
        <v>successful</v>
      </c>
      <c r="B314">
        <v>1022</v>
      </c>
      <c r="C314" t="str">
        <v>failed</v>
      </c>
      <c r="D314">
        <v>63</v>
      </c>
    </row>
    <row r="315" spans="1:4" x14ac:dyDescent="0.2">
      <c r="A315" t="str">
        <v>successful</v>
      </c>
      <c r="B315">
        <v>3177</v>
      </c>
      <c r="C315" t="str">
        <v>failed</v>
      </c>
      <c r="D315">
        <v>526</v>
      </c>
    </row>
    <row r="316" spans="1:4" x14ac:dyDescent="0.2">
      <c r="A316" t="str">
        <v>successful</v>
      </c>
      <c r="B316">
        <v>198</v>
      </c>
      <c r="C316" t="str">
        <v>failed</v>
      </c>
      <c r="D316">
        <v>121</v>
      </c>
    </row>
    <row r="317" spans="1:4" x14ac:dyDescent="0.2">
      <c r="A317" t="str">
        <v>successful</v>
      </c>
      <c r="B317">
        <v>85</v>
      </c>
      <c r="C317" t="str">
        <v>failed</v>
      </c>
      <c r="D317">
        <v>67</v>
      </c>
    </row>
    <row r="318" spans="1:4" x14ac:dyDescent="0.2">
      <c r="A318" t="str">
        <v>successful</v>
      </c>
      <c r="B318">
        <v>3596</v>
      </c>
      <c r="C318" t="str">
        <v>failed</v>
      </c>
      <c r="D318">
        <v>57</v>
      </c>
    </row>
    <row r="319" spans="1:4" x14ac:dyDescent="0.2">
      <c r="A319" t="str">
        <v>successful</v>
      </c>
      <c r="B319">
        <v>244</v>
      </c>
      <c r="C319" t="str">
        <v>failed</v>
      </c>
      <c r="D319">
        <v>1229</v>
      </c>
    </row>
    <row r="320" spans="1:4" x14ac:dyDescent="0.2">
      <c r="A320" t="str">
        <v>successful</v>
      </c>
      <c r="B320">
        <v>5180</v>
      </c>
      <c r="C320" t="str">
        <v>failed</v>
      </c>
      <c r="D320">
        <v>12</v>
      </c>
    </row>
    <row r="321" spans="1:4" x14ac:dyDescent="0.2">
      <c r="A321" t="str">
        <v>successful</v>
      </c>
      <c r="B321">
        <v>589</v>
      </c>
      <c r="C321" t="str">
        <v>failed</v>
      </c>
      <c r="D321">
        <v>452</v>
      </c>
    </row>
    <row r="322" spans="1:4" x14ac:dyDescent="0.2">
      <c r="A322" t="str">
        <v>successful</v>
      </c>
      <c r="B322">
        <v>2725</v>
      </c>
      <c r="C322" t="str">
        <v>failed</v>
      </c>
      <c r="D322">
        <v>1886</v>
      </c>
    </row>
    <row r="323" spans="1:4" x14ac:dyDescent="0.2">
      <c r="A323" t="str">
        <v>successful</v>
      </c>
      <c r="B323">
        <v>300</v>
      </c>
      <c r="C323" t="str">
        <v>failed</v>
      </c>
      <c r="D323">
        <v>1825</v>
      </c>
    </row>
    <row r="324" spans="1:4" x14ac:dyDescent="0.2">
      <c r="A324" t="str">
        <v>successful</v>
      </c>
      <c r="B324">
        <v>144</v>
      </c>
      <c r="C324" t="str">
        <v>failed</v>
      </c>
      <c r="D324">
        <v>31</v>
      </c>
    </row>
    <row r="325" spans="1:4" x14ac:dyDescent="0.2">
      <c r="A325" t="str">
        <v>successful</v>
      </c>
      <c r="B325">
        <v>87</v>
      </c>
      <c r="C325" t="str">
        <v>failed</v>
      </c>
      <c r="D325">
        <v>107</v>
      </c>
    </row>
    <row r="326" spans="1:4" x14ac:dyDescent="0.2">
      <c r="A326" t="str">
        <v>successful</v>
      </c>
      <c r="B326">
        <v>3116</v>
      </c>
      <c r="C326" t="str">
        <v>failed</v>
      </c>
      <c r="D326">
        <v>27</v>
      </c>
    </row>
    <row r="327" spans="1:4" x14ac:dyDescent="0.2">
      <c r="A327" t="str">
        <v>successful</v>
      </c>
      <c r="B327">
        <v>909</v>
      </c>
      <c r="C327" t="str">
        <v>failed</v>
      </c>
      <c r="D327">
        <v>1221</v>
      </c>
    </row>
    <row r="328" spans="1:4" x14ac:dyDescent="0.2">
      <c r="A328" t="str">
        <v>successful</v>
      </c>
      <c r="B328">
        <v>1613</v>
      </c>
      <c r="C328" t="str">
        <v>failed</v>
      </c>
      <c r="D328">
        <v>1</v>
      </c>
    </row>
    <row r="329" spans="1:4" x14ac:dyDescent="0.2">
      <c r="A329" t="str">
        <v>successful</v>
      </c>
      <c r="B329">
        <v>136</v>
      </c>
      <c r="C329" t="str">
        <v>failed</v>
      </c>
      <c r="D329">
        <v>16</v>
      </c>
    </row>
    <row r="330" spans="1:4" x14ac:dyDescent="0.2">
      <c r="A330" t="str">
        <v>successful</v>
      </c>
      <c r="B330">
        <v>130</v>
      </c>
      <c r="C330" t="str">
        <v>failed</v>
      </c>
      <c r="D330">
        <v>41</v>
      </c>
    </row>
    <row r="331" spans="1:4" x14ac:dyDescent="0.2">
      <c r="A331" t="str">
        <v>successful</v>
      </c>
      <c r="B331">
        <v>102</v>
      </c>
      <c r="C331" t="str">
        <v>failed</v>
      </c>
      <c r="D331">
        <v>523</v>
      </c>
    </row>
    <row r="332" spans="1:4" x14ac:dyDescent="0.2">
      <c r="A332" t="str">
        <v>successful</v>
      </c>
      <c r="B332">
        <v>4006</v>
      </c>
      <c r="C332" t="str">
        <v>failed</v>
      </c>
      <c r="D332">
        <v>141</v>
      </c>
    </row>
    <row r="333" spans="1:4" x14ac:dyDescent="0.2">
      <c r="A333" t="str">
        <v>successful</v>
      </c>
      <c r="B333">
        <v>1629</v>
      </c>
      <c r="C333" t="str">
        <v>failed</v>
      </c>
      <c r="D333">
        <v>52</v>
      </c>
    </row>
    <row r="334" spans="1:4" x14ac:dyDescent="0.2">
      <c r="A334" t="str">
        <v>successful</v>
      </c>
      <c r="B334">
        <v>2188</v>
      </c>
      <c r="C334" t="str">
        <v>failed</v>
      </c>
      <c r="D334">
        <v>225</v>
      </c>
    </row>
    <row r="335" spans="1:4" x14ac:dyDescent="0.2">
      <c r="A335" t="str">
        <v>successful</v>
      </c>
      <c r="B335">
        <v>2409</v>
      </c>
      <c r="C335" t="str">
        <v>failed</v>
      </c>
      <c r="D335">
        <v>38</v>
      </c>
    </row>
    <row r="336" spans="1:4" x14ac:dyDescent="0.2">
      <c r="A336" t="str">
        <v>successful</v>
      </c>
      <c r="B336">
        <v>194</v>
      </c>
      <c r="C336" t="str">
        <v>failed</v>
      </c>
      <c r="D336">
        <v>15</v>
      </c>
    </row>
    <row r="337" spans="1:4" x14ac:dyDescent="0.2">
      <c r="A337" t="str">
        <v>successful</v>
      </c>
      <c r="B337">
        <v>1140</v>
      </c>
      <c r="C337" t="str">
        <v>failed</v>
      </c>
      <c r="D337">
        <v>37</v>
      </c>
    </row>
    <row r="338" spans="1:4" x14ac:dyDescent="0.2">
      <c r="A338" t="str">
        <v>successful</v>
      </c>
      <c r="B338">
        <v>102</v>
      </c>
      <c r="C338" t="str">
        <v>failed</v>
      </c>
      <c r="D338">
        <v>112</v>
      </c>
    </row>
    <row r="339" spans="1:4" x14ac:dyDescent="0.2">
      <c r="A339" t="str">
        <v>successful</v>
      </c>
      <c r="B339">
        <v>2857</v>
      </c>
      <c r="C339" t="str">
        <v>failed</v>
      </c>
      <c r="D339">
        <v>21</v>
      </c>
    </row>
    <row r="340" spans="1:4" x14ac:dyDescent="0.2">
      <c r="A340" t="str">
        <v>successful</v>
      </c>
      <c r="B340">
        <v>107</v>
      </c>
      <c r="C340" t="str">
        <v>failed</v>
      </c>
      <c r="D340">
        <v>67</v>
      </c>
    </row>
    <row r="341" spans="1:4" x14ac:dyDescent="0.2">
      <c r="A341" t="str">
        <v>successful</v>
      </c>
      <c r="B341">
        <v>160</v>
      </c>
      <c r="C341" t="str">
        <v>failed</v>
      </c>
      <c r="D341">
        <v>78</v>
      </c>
    </row>
    <row r="342" spans="1:4" x14ac:dyDescent="0.2">
      <c r="A342" t="str">
        <v>successful</v>
      </c>
      <c r="B342">
        <v>2230</v>
      </c>
      <c r="C342" t="str">
        <v>failed</v>
      </c>
      <c r="D342">
        <v>67</v>
      </c>
    </row>
    <row r="343" spans="1:4" x14ac:dyDescent="0.2">
      <c r="A343" t="str">
        <v>successful</v>
      </c>
      <c r="B343">
        <v>316</v>
      </c>
      <c r="C343" t="str">
        <v>failed</v>
      </c>
      <c r="D343">
        <v>263</v>
      </c>
    </row>
    <row r="344" spans="1:4" x14ac:dyDescent="0.2">
      <c r="A344" t="str">
        <v>successful</v>
      </c>
      <c r="B344">
        <v>117</v>
      </c>
      <c r="C344" t="str">
        <v>failed</v>
      </c>
      <c r="D344">
        <v>1691</v>
      </c>
    </row>
    <row r="345" spans="1:4" x14ac:dyDescent="0.2">
      <c r="A345" t="str">
        <v>successful</v>
      </c>
      <c r="B345">
        <v>6406</v>
      </c>
      <c r="C345" t="str">
        <v>failed</v>
      </c>
      <c r="D345">
        <v>181</v>
      </c>
    </row>
    <row r="346" spans="1:4" x14ac:dyDescent="0.2">
      <c r="A346" t="str">
        <v>successful</v>
      </c>
      <c r="B346">
        <v>192</v>
      </c>
      <c r="C346" t="str">
        <v>failed</v>
      </c>
      <c r="D346">
        <v>13</v>
      </c>
    </row>
    <row r="347" spans="1:4" x14ac:dyDescent="0.2">
      <c r="A347" t="str">
        <v>successful</v>
      </c>
      <c r="B347">
        <v>26</v>
      </c>
      <c r="C347" t="str">
        <v>failed</v>
      </c>
      <c r="D347">
        <v>1</v>
      </c>
    </row>
    <row r="348" spans="1:4" x14ac:dyDescent="0.2">
      <c r="A348" t="str">
        <v>successful</v>
      </c>
      <c r="B348">
        <v>723</v>
      </c>
      <c r="C348" t="str">
        <v>failed</v>
      </c>
      <c r="D348">
        <v>21</v>
      </c>
    </row>
    <row r="349" spans="1:4" x14ac:dyDescent="0.2">
      <c r="A349" t="str">
        <v>successful</v>
      </c>
      <c r="B349">
        <v>170</v>
      </c>
      <c r="C349" t="str">
        <v>failed</v>
      </c>
      <c r="D349">
        <v>830</v>
      </c>
    </row>
    <row r="350" spans="1:4" x14ac:dyDescent="0.2">
      <c r="A350" t="str">
        <v>successful</v>
      </c>
      <c r="B350">
        <v>238</v>
      </c>
      <c r="C350" t="str">
        <v>failed</v>
      </c>
      <c r="D350">
        <v>130</v>
      </c>
    </row>
    <row r="351" spans="1:4" x14ac:dyDescent="0.2">
      <c r="A351" t="str">
        <v>successful</v>
      </c>
      <c r="B351">
        <v>55</v>
      </c>
      <c r="C351" t="str">
        <v>failed</v>
      </c>
      <c r="D351">
        <v>55</v>
      </c>
    </row>
    <row r="352" spans="1:4" x14ac:dyDescent="0.2">
      <c r="A352" t="str">
        <v>successful</v>
      </c>
      <c r="B352">
        <v>128</v>
      </c>
      <c r="C352" t="str">
        <v>failed</v>
      </c>
      <c r="D352">
        <v>114</v>
      </c>
    </row>
    <row r="353" spans="1:4" x14ac:dyDescent="0.2">
      <c r="A353" t="str">
        <v>successful</v>
      </c>
      <c r="B353">
        <v>2144</v>
      </c>
      <c r="C353" t="str">
        <v>failed</v>
      </c>
      <c r="D353">
        <v>594</v>
      </c>
    </row>
    <row r="354" spans="1:4" x14ac:dyDescent="0.2">
      <c r="A354" t="str">
        <v>successful</v>
      </c>
      <c r="B354">
        <v>2693</v>
      </c>
      <c r="C354" t="str">
        <v>failed</v>
      </c>
      <c r="D354">
        <v>24</v>
      </c>
    </row>
    <row r="355" spans="1:4" x14ac:dyDescent="0.2">
      <c r="A355" t="str">
        <v>successful</v>
      </c>
      <c r="B355">
        <v>432</v>
      </c>
      <c r="C355" t="str">
        <v>failed</v>
      </c>
      <c r="D355">
        <v>252</v>
      </c>
    </row>
    <row r="356" spans="1:4" x14ac:dyDescent="0.2">
      <c r="A356" t="str">
        <v>successful</v>
      </c>
      <c r="B356">
        <v>189</v>
      </c>
      <c r="C356" t="str">
        <v>failed</v>
      </c>
      <c r="D356">
        <v>67</v>
      </c>
    </row>
    <row r="357" spans="1:4" x14ac:dyDescent="0.2">
      <c r="A357" t="str">
        <v>successful</v>
      </c>
      <c r="B357">
        <v>154</v>
      </c>
      <c r="C357" t="str">
        <v>failed</v>
      </c>
      <c r="D357">
        <v>742</v>
      </c>
    </row>
    <row r="358" spans="1:4" x14ac:dyDescent="0.2">
      <c r="A358" t="str">
        <v>successful</v>
      </c>
      <c r="B358">
        <v>96</v>
      </c>
      <c r="C358" t="str">
        <v>failed</v>
      </c>
      <c r="D358">
        <v>75</v>
      </c>
    </row>
    <row r="359" spans="1:4" x14ac:dyDescent="0.2">
      <c r="A359" t="str">
        <v>successful</v>
      </c>
      <c r="B359">
        <v>3063</v>
      </c>
      <c r="C359" t="str">
        <v>failed</v>
      </c>
      <c r="D359">
        <v>4405</v>
      </c>
    </row>
    <row r="360" spans="1:4" x14ac:dyDescent="0.2">
      <c r="A360" t="str">
        <v>successful</v>
      </c>
      <c r="B360">
        <v>2266</v>
      </c>
      <c r="C360" t="str">
        <v>failed</v>
      </c>
      <c r="D360">
        <v>92</v>
      </c>
    </row>
    <row r="361" spans="1:4" x14ac:dyDescent="0.2">
      <c r="A361" t="str">
        <v>successful</v>
      </c>
      <c r="B361">
        <v>194</v>
      </c>
      <c r="C361" t="str">
        <v>failed</v>
      </c>
      <c r="D361">
        <v>64</v>
      </c>
    </row>
    <row r="362" spans="1:4" x14ac:dyDescent="0.2">
      <c r="A362" t="str">
        <v>successful</v>
      </c>
      <c r="B362">
        <v>129</v>
      </c>
      <c r="C362" t="str">
        <v>failed</v>
      </c>
      <c r="D362">
        <v>64</v>
      </c>
    </row>
    <row r="363" spans="1:4" x14ac:dyDescent="0.2">
      <c r="A363" t="str">
        <v>successful</v>
      </c>
      <c r="B363">
        <v>375</v>
      </c>
      <c r="C363" t="str">
        <v>failed</v>
      </c>
      <c r="D363">
        <v>842</v>
      </c>
    </row>
    <row r="364" spans="1:4" x14ac:dyDescent="0.2">
      <c r="A364" t="str">
        <v>successful</v>
      </c>
      <c r="B364">
        <v>409</v>
      </c>
      <c r="C364" t="str">
        <v>failed</v>
      </c>
      <c r="D364">
        <v>112</v>
      </c>
    </row>
    <row r="365" spans="1:4" x14ac:dyDescent="0.2">
      <c r="A365" t="str">
        <v>successful</v>
      </c>
      <c r="B365">
        <v>234</v>
      </c>
      <c r="C365" t="str">
        <v>failed</v>
      </c>
      <c r="D365">
        <v>374</v>
      </c>
    </row>
    <row r="366" spans="1:4" x14ac:dyDescent="0.2">
      <c r="A366" t="str">
        <v>successful</v>
      </c>
      <c r="B366">
        <v>3016</v>
      </c>
    </row>
    <row r="367" spans="1:4" x14ac:dyDescent="0.2">
      <c r="A367" t="str">
        <v>successful</v>
      </c>
      <c r="B367">
        <v>264</v>
      </c>
    </row>
    <row r="368" spans="1:4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conditionalFormatting sqref="A1:A566">
    <cfRule type="cellIs" dxfId="2" priority="3" operator="equal">
      <formula>"""successful"""</formula>
    </cfRule>
  </conditionalFormatting>
  <conditionalFormatting sqref="A2:A566">
    <cfRule type="containsText" dxfId="1" priority="2" operator="containsText" text="successful">
      <formula>NOT(ISERROR(SEARCH("successful",A2)))</formula>
    </cfRule>
  </conditionalFormatting>
  <conditionalFormatting sqref="C1:C1048576">
    <cfRule type="containsText" dxfId="0" priority="1" operator="containsText" text="failed">
      <formula>NOT(ISERROR(SEARCH("failed",C1)))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by Parent Category</vt:lpstr>
      <vt:lpstr>Outcome by Sub-Category</vt:lpstr>
      <vt:lpstr>Outcome by Month</vt:lpstr>
      <vt:lpstr>Outcomes by Goal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arthisubramanian@gmail.com</cp:lastModifiedBy>
  <dcterms:created xsi:type="dcterms:W3CDTF">2021-09-29T18:52:28Z</dcterms:created>
  <dcterms:modified xsi:type="dcterms:W3CDTF">2023-02-06T21:47:27Z</dcterms:modified>
</cp:coreProperties>
</file>