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ju_fgg\lju_fgg\hydroelectric_power\TD\TD2\"/>
    </mc:Choice>
  </mc:AlternateContent>
  <bookViews>
    <workbookView xWindow="0" yWindow="0" windowWidth="17016" windowHeight="5772"/>
  </bookViews>
  <sheets>
    <sheet name="tunnel" sheetId="1" r:id="rId1"/>
    <sheet name="penstoc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AD24" i="1"/>
  <c r="G13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38" i="1"/>
  <c r="AD39" i="1"/>
  <c r="AD40" i="1"/>
  <c r="AD41" i="1"/>
  <c r="AD42" i="1"/>
  <c r="AD43" i="1"/>
  <c r="AD61" i="1" s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38" i="1"/>
  <c r="AD25" i="1"/>
  <c r="AC37" i="1" s="1"/>
  <c r="AD26" i="1"/>
  <c r="I19" i="1"/>
  <c r="H19" i="1"/>
  <c r="G19" i="1"/>
  <c r="I12" i="1"/>
  <c r="H12" i="1"/>
  <c r="G12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86" i="1"/>
  <c r="W73" i="1"/>
  <c r="V85" i="1" s="1"/>
  <c r="W72" i="1"/>
  <c r="Y39" i="1"/>
  <c r="W63" i="1" s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38" i="1"/>
  <c r="W25" i="1"/>
  <c r="V37" i="1" s="1"/>
  <c r="W24" i="1"/>
  <c r="V83" i="1"/>
  <c r="W26" i="1"/>
  <c r="I18" i="1"/>
  <c r="H18" i="1"/>
  <c r="G18" i="1"/>
  <c r="I11" i="1"/>
  <c r="H11" i="1"/>
  <c r="G11" i="1"/>
  <c r="R87" i="1"/>
  <c r="R88" i="1"/>
  <c r="R89" i="1"/>
  <c r="R90" i="1"/>
  <c r="R91" i="1"/>
  <c r="R92" i="1"/>
  <c r="P111" i="1" s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86" i="1"/>
  <c r="P73" i="1"/>
  <c r="O84" i="1" s="1"/>
  <c r="P72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38" i="1"/>
  <c r="O35" i="1"/>
  <c r="O36" i="1"/>
  <c r="O37" i="1"/>
  <c r="O34" i="1"/>
  <c r="P25" i="1"/>
  <c r="P24" i="1"/>
  <c r="O85" i="1"/>
  <c r="I17" i="1"/>
  <c r="H17" i="1"/>
  <c r="G17" i="1"/>
  <c r="I10" i="1"/>
  <c r="H10" i="1"/>
  <c r="G10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86" i="1"/>
  <c r="H82" i="1"/>
  <c r="I73" i="1"/>
  <c r="I72" i="1"/>
  <c r="I61" i="1"/>
  <c r="I60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38" i="1"/>
  <c r="J5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8" i="1"/>
  <c r="I26" i="1"/>
  <c r="H34" i="1"/>
  <c r="I25" i="1"/>
  <c r="H37" i="1" s="1"/>
  <c r="I24" i="1"/>
  <c r="B24" i="1"/>
  <c r="I109" i="1"/>
  <c r="H85" i="1"/>
  <c r="H84" i="1"/>
  <c r="I75" i="1"/>
  <c r="J105" i="1" s="1"/>
  <c r="I110" i="1" s="1"/>
  <c r="I74" i="1"/>
  <c r="H83" i="1"/>
  <c r="I16" i="1"/>
  <c r="H16" i="1"/>
  <c r="G16" i="1"/>
  <c r="G9" i="1"/>
  <c r="B111" i="1"/>
  <c r="B109" i="1"/>
  <c r="B108" i="1"/>
  <c r="B110" i="1"/>
  <c r="B113" i="1"/>
  <c r="B114" i="1" s="1"/>
  <c r="B115" i="1" s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6" i="1"/>
  <c r="C105" i="1"/>
  <c r="B72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86" i="1"/>
  <c r="A82" i="1"/>
  <c r="A85" i="1"/>
  <c r="A84" i="1"/>
  <c r="A83" i="1"/>
  <c r="B73" i="1"/>
  <c r="B75" i="1" s="1"/>
  <c r="B25" i="1"/>
  <c r="AD63" i="1" l="1"/>
  <c r="AD27" i="1"/>
  <c r="AE57" i="1" s="1"/>
  <c r="AD62" i="1" s="1"/>
  <c r="AC36" i="1"/>
  <c r="AC35" i="1"/>
  <c r="AC34" i="1"/>
  <c r="AD60" i="1" s="1"/>
  <c r="AD65" i="1" s="1"/>
  <c r="AD66" i="1" s="1"/>
  <c r="W111" i="1"/>
  <c r="W109" i="1"/>
  <c r="W74" i="1"/>
  <c r="W75" i="1"/>
  <c r="X105" i="1" s="1"/>
  <c r="W110" i="1" s="1"/>
  <c r="V84" i="1"/>
  <c r="W61" i="1"/>
  <c r="V35" i="1"/>
  <c r="W27" i="1"/>
  <c r="X57" i="1" s="1"/>
  <c r="W62" i="1" s="1"/>
  <c r="V36" i="1"/>
  <c r="V34" i="1"/>
  <c r="W60" i="1" s="1"/>
  <c r="V82" i="1"/>
  <c r="W108" i="1" s="1"/>
  <c r="P109" i="1"/>
  <c r="P74" i="1"/>
  <c r="O83" i="1"/>
  <c r="P75" i="1"/>
  <c r="Q105" i="1" s="1"/>
  <c r="P110" i="1" s="1"/>
  <c r="P63" i="1"/>
  <c r="P61" i="1"/>
  <c r="P27" i="1"/>
  <c r="Q57" i="1" s="1"/>
  <c r="P62" i="1" s="1"/>
  <c r="P26" i="1"/>
  <c r="O82" i="1"/>
  <c r="P108" i="1" s="1"/>
  <c r="P60" i="1"/>
  <c r="I111" i="1"/>
  <c r="I63" i="1"/>
  <c r="H35" i="1"/>
  <c r="I27" i="1"/>
  <c r="I62" i="1" s="1"/>
  <c r="H36" i="1"/>
  <c r="I108" i="1"/>
  <c r="I113" i="1" s="1"/>
  <c r="I114" i="1" s="1"/>
  <c r="B74" i="1"/>
  <c r="B63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8" i="1"/>
  <c r="B39" i="1"/>
  <c r="B41" i="1"/>
  <c r="B42" i="1"/>
  <c r="B43" i="1"/>
  <c r="B44" i="1"/>
  <c r="B45" i="1"/>
  <c r="B47" i="1"/>
  <c r="B49" i="1"/>
  <c r="B50" i="1"/>
  <c r="B51" i="1"/>
  <c r="B52" i="1"/>
  <c r="B53" i="1"/>
  <c r="B54" i="1"/>
  <c r="B57" i="1"/>
  <c r="B38" i="1"/>
  <c r="A37" i="1"/>
  <c r="A36" i="1"/>
  <c r="A35" i="1"/>
  <c r="A34" i="1"/>
  <c r="B60" i="1" s="1"/>
  <c r="B27" i="1"/>
  <c r="C57" i="1" s="1"/>
  <c r="B62" i="1" s="1"/>
  <c r="B26" i="1"/>
  <c r="B40" i="1" s="1"/>
  <c r="D19" i="1"/>
  <c r="E19" i="1" s="1"/>
  <c r="F19" i="1" s="1"/>
  <c r="C19" i="1"/>
  <c r="D18" i="1"/>
  <c r="E18" i="1" s="1"/>
  <c r="F18" i="1" s="1"/>
  <c r="C18" i="1"/>
  <c r="D17" i="1"/>
  <c r="E17" i="1" s="1"/>
  <c r="F17" i="1" s="1"/>
  <c r="C17" i="1"/>
  <c r="D16" i="1"/>
  <c r="E16" i="1" s="1"/>
  <c r="F16" i="1" s="1"/>
  <c r="C16" i="1"/>
  <c r="E3" i="2"/>
  <c r="E4" i="2"/>
  <c r="E5" i="2"/>
  <c r="E2" i="2"/>
  <c r="AD67" i="1" l="1"/>
  <c r="W113" i="1"/>
  <c r="W114" i="1"/>
  <c r="W115" i="1" s="1"/>
  <c r="W65" i="1"/>
  <c r="W66" i="1"/>
  <c r="W67" i="1" s="1"/>
  <c r="P113" i="1"/>
  <c r="P114" i="1" s="1"/>
  <c r="P115" i="1" s="1"/>
  <c r="P65" i="1"/>
  <c r="P66" i="1"/>
  <c r="P67" i="1" s="1"/>
  <c r="I115" i="1"/>
  <c r="I65" i="1"/>
  <c r="I66" i="1"/>
  <c r="I67" i="1" s="1"/>
  <c r="B61" i="1"/>
  <c r="B65" i="1" s="1"/>
  <c r="B66" i="1" s="1"/>
  <c r="B67" i="1" s="1"/>
  <c r="I9" i="1" s="1"/>
  <c r="B55" i="1"/>
  <c r="B46" i="1"/>
  <c r="H9" i="1"/>
  <c r="B56" i="1"/>
  <c r="B48" i="1"/>
  <c r="F3" i="2"/>
  <c r="F4" i="2"/>
  <c r="F5" i="2"/>
  <c r="F2" i="2"/>
  <c r="D3" i="2"/>
  <c r="D4" i="2"/>
  <c r="D5" i="2"/>
  <c r="D2" i="2"/>
  <c r="C3" i="2"/>
  <c r="C4" i="2"/>
  <c r="C5" i="2"/>
  <c r="C2" i="2"/>
  <c r="D9" i="1" l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C10" i="1"/>
  <c r="C11" i="1"/>
  <c r="C12" i="1"/>
  <c r="C13" i="1"/>
  <c r="C9" i="1"/>
</calcChain>
</file>

<file path=xl/sharedStrings.xml><?xml version="1.0" encoding="utf-8"?>
<sst xmlns="http://schemas.openxmlformats.org/spreadsheetml/2006/main" count="386" uniqueCount="36">
  <si>
    <t>Hyraulic loss coef</t>
  </si>
  <si>
    <t>Construction costs</t>
  </si>
  <si>
    <t>Energy loss [m]</t>
  </si>
  <si>
    <t>Cost of th lost energy</t>
  </si>
  <si>
    <t>Diameter</t>
  </si>
  <si>
    <t>Energy loss [kW,h]</t>
  </si>
  <si>
    <t xml:space="preserve">Investment </t>
  </si>
  <si>
    <t>Income</t>
  </si>
  <si>
    <t>Lost</t>
  </si>
  <si>
    <t>D</t>
  </si>
  <si>
    <t xml:space="preserve">Operational costst </t>
  </si>
  <si>
    <t xml:space="preserve">Discount rate </t>
  </si>
  <si>
    <t xml:space="preserve">Reference period </t>
  </si>
  <si>
    <t xml:space="preserve">Construction time </t>
  </si>
  <si>
    <t>m</t>
  </si>
  <si>
    <t>EUR/m</t>
  </si>
  <si>
    <t>Eur/year</t>
  </si>
  <si>
    <t>%</t>
  </si>
  <si>
    <t>years</t>
  </si>
  <si>
    <t>TUNNEL</t>
  </si>
  <si>
    <t>PENSTOCK</t>
  </si>
  <si>
    <t xml:space="preserve">NPV income </t>
  </si>
  <si>
    <t xml:space="preserve">NPV lost production </t>
  </si>
  <si>
    <t>NPV sum</t>
  </si>
  <si>
    <t>Financial items</t>
  </si>
  <si>
    <t xml:space="preserve">Operational osts </t>
  </si>
  <si>
    <t xml:space="preserve">Lost production </t>
  </si>
  <si>
    <t>Year</t>
  </si>
  <si>
    <t>Operational year</t>
  </si>
  <si>
    <t>NPV:</t>
  </si>
  <si>
    <t xml:space="preserve">Outcome: Operation </t>
  </si>
  <si>
    <t xml:space="preserve">Sum of the outcome </t>
  </si>
  <si>
    <t>Nt outcome(out-in)</t>
  </si>
  <si>
    <t>NPV sum (net out+lost prod)</t>
  </si>
  <si>
    <t>EUR</t>
  </si>
  <si>
    <t xml:space="preserve">Outcome: Investment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</si>
</sst>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8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0" fillId="0" borderId="1" xfId="0" applyBorder="1"/>
    <xf numFmtId="8" fontId="0" fillId="0" borderId="1" xfId="0" applyNumberFormat="1" applyFill="1" applyBorder="1"/>
    <xf numFmtId="8" fontId="0" fillId="0" borderId="1" xfId="0" applyNumberFormat="1" applyBorder="1"/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H116"/>
  <sheetViews>
    <sheetView tabSelected="1" topLeftCell="C14" zoomScale="55" zoomScaleNormal="55" workbookViewId="0">
      <selection activeCell="I14" sqref="I14"/>
    </sheetView>
  </sheetViews>
  <sheetFormatPr baseColWidth="10" defaultRowHeight="14.4" x14ac:dyDescent="0.3"/>
  <cols>
    <col min="1" max="1" width="11.5546875" customWidth="1"/>
    <col min="7" max="7" width="11.5546875" style="16"/>
  </cols>
  <sheetData>
    <row r="7" spans="1:9" x14ac:dyDescent="0.3">
      <c r="A7" s="18" t="s">
        <v>19</v>
      </c>
      <c r="B7" s="18"/>
      <c r="C7" s="18"/>
    </row>
    <row r="8" spans="1:9" ht="28.8" x14ac:dyDescent="0.3">
      <c r="A8" s="26" t="s">
        <v>4</v>
      </c>
      <c r="B8" s="26" t="s">
        <v>0</v>
      </c>
      <c r="C8" s="26" t="s">
        <v>1</v>
      </c>
      <c r="D8" s="26" t="s">
        <v>2</v>
      </c>
      <c r="E8" s="26" t="s">
        <v>5</v>
      </c>
      <c r="F8" s="26" t="s">
        <v>3</v>
      </c>
      <c r="G8" s="26" t="s">
        <v>21</v>
      </c>
      <c r="H8" s="26" t="s">
        <v>22</v>
      </c>
      <c r="I8" s="26" t="s">
        <v>23</v>
      </c>
    </row>
    <row r="9" spans="1:9" x14ac:dyDescent="0.3">
      <c r="A9" s="23">
        <v>4</v>
      </c>
      <c r="B9" s="23">
        <v>2.8072238778343601E-3</v>
      </c>
      <c r="C9" s="23">
        <f>1435.36*A9-615.646</f>
        <v>5125.7939999999999</v>
      </c>
      <c r="D9" s="23">
        <f>B9*7100</f>
        <v>19.931289532623957</v>
      </c>
      <c r="E9" s="23">
        <f>1110554.352*D9/1000</f>
        <v>22134.780331427581</v>
      </c>
      <c r="F9" s="23">
        <f>E9*0.07</f>
        <v>1549.4346231999307</v>
      </c>
      <c r="G9" s="24">
        <f>B62</f>
        <v>953.60654047160722</v>
      </c>
      <c r="H9" s="25">
        <f>B63</f>
        <v>15885.874865992431</v>
      </c>
      <c r="I9" s="25">
        <f>B67</f>
        <v>20001.753115144729</v>
      </c>
    </row>
    <row r="10" spans="1:9" x14ac:dyDescent="0.3">
      <c r="A10" s="23">
        <v>4.5</v>
      </c>
      <c r="B10" s="23">
        <v>1.5793458469923001E-3</v>
      </c>
      <c r="C10" s="23">
        <f t="shared" ref="C10:C13" si="0">1435.36*A10-615.646</f>
        <v>5843.4740000000002</v>
      </c>
      <c r="D10" s="23">
        <f t="shared" ref="D10:D13" si="1">B10*7100</f>
        <v>11.213355513645331</v>
      </c>
      <c r="E10" s="23">
        <f t="shared" ref="E10:E13" si="2">1110554.352*D10/1000</f>
        <v>12453.040766202017</v>
      </c>
      <c r="F10" s="23">
        <f t="shared" ref="F10:F13" si="3">E10*0.07</f>
        <v>871.71285363414131</v>
      </c>
      <c r="G10" s="24">
        <f>I62</f>
        <v>1087.1242631825985</v>
      </c>
      <c r="H10" s="25">
        <f>I63</f>
        <v>8937.4027819967469</v>
      </c>
      <c r="I10" s="25">
        <f>I67</f>
        <v>13629.559262746263</v>
      </c>
    </row>
    <row r="11" spans="1:9" x14ac:dyDescent="0.3">
      <c r="A11" s="23">
        <v>5</v>
      </c>
      <c r="B11" s="23">
        <v>9.4586754061144198E-4</v>
      </c>
      <c r="C11" s="23">
        <f t="shared" si="0"/>
        <v>6561.1539999999995</v>
      </c>
      <c r="D11" s="23">
        <f t="shared" si="1"/>
        <v>6.7156595383412379</v>
      </c>
      <c r="E11" s="23">
        <f t="shared" si="2"/>
        <v>7458.1049268551724</v>
      </c>
      <c r="F11" s="23">
        <f t="shared" si="3"/>
        <v>522.06734487986216</v>
      </c>
      <c r="G11" s="24">
        <f>P62</f>
        <v>1220.6419858935897</v>
      </c>
      <c r="H11" s="25">
        <f>P63</f>
        <v>5352.5953197395756</v>
      </c>
      <c r="I11" s="25">
        <f>P67</f>
        <v>10621.030032086306</v>
      </c>
    </row>
    <row r="12" spans="1:9" x14ac:dyDescent="0.3">
      <c r="A12" s="23">
        <v>5.5</v>
      </c>
      <c r="B12" s="23">
        <v>5.9603369827353095E-4</v>
      </c>
      <c r="C12" s="23">
        <f t="shared" si="0"/>
        <v>7278.8339999999998</v>
      </c>
      <c r="D12" s="23">
        <f t="shared" si="1"/>
        <v>4.2318392577420694</v>
      </c>
      <c r="E12" s="23">
        <f t="shared" si="2"/>
        <v>4699.6875046499044</v>
      </c>
      <c r="F12" s="23">
        <f t="shared" si="3"/>
        <v>328.97812532549335</v>
      </c>
      <c r="G12" s="24">
        <f>W62</f>
        <v>1354.1597086045811</v>
      </c>
      <c r="H12" s="25">
        <f>W63</f>
        <v>3372.9111601859522</v>
      </c>
      <c r="I12" s="25">
        <f>W67</f>
        <v>9217.6241041298999</v>
      </c>
    </row>
    <row r="13" spans="1:9" x14ac:dyDescent="0.3">
      <c r="A13" s="23">
        <v>6</v>
      </c>
      <c r="B13" s="23">
        <v>3.9182834044490397E-4</v>
      </c>
      <c r="C13" s="23">
        <f t="shared" si="0"/>
        <v>7996.5140000000001</v>
      </c>
      <c r="D13" s="23">
        <f t="shared" si="1"/>
        <v>2.7819812171588181</v>
      </c>
      <c r="E13" s="23">
        <f t="shared" si="2"/>
        <v>3089.5413478979822</v>
      </c>
      <c r="F13" s="23">
        <f t="shared" si="3"/>
        <v>216.26789435285878</v>
      </c>
      <c r="G13" s="24">
        <f>AD62</f>
        <v>1487.6774313155727</v>
      </c>
      <c r="H13" s="25">
        <f>AD63</f>
        <v>2217.3279567781242</v>
      </c>
      <c r="I13" s="25">
        <f>AD67</f>
        <v>8638.3191323192896</v>
      </c>
    </row>
    <row r="14" spans="1:9" x14ac:dyDescent="0.3">
      <c r="A14" s="18" t="s">
        <v>20</v>
      </c>
      <c r="B14" s="18"/>
      <c r="C14" s="18"/>
    </row>
    <row r="15" spans="1:9" ht="28.8" x14ac:dyDescent="0.3">
      <c r="A15" s="26" t="s">
        <v>4</v>
      </c>
      <c r="B15" s="26" t="s">
        <v>0</v>
      </c>
      <c r="C15" s="26" t="s">
        <v>1</v>
      </c>
      <c r="D15" s="26" t="s">
        <v>2</v>
      </c>
      <c r="E15" s="26" t="s">
        <v>5</v>
      </c>
      <c r="F15" s="26" t="s">
        <v>3</v>
      </c>
      <c r="G15" s="26" t="s">
        <v>21</v>
      </c>
      <c r="H15" s="26" t="s">
        <v>22</v>
      </c>
      <c r="I15" s="26" t="s">
        <v>23</v>
      </c>
    </row>
    <row r="16" spans="1:9" x14ac:dyDescent="0.3">
      <c r="A16" s="23">
        <v>4</v>
      </c>
      <c r="B16" s="23">
        <v>8.5651017999755104E-4</v>
      </c>
      <c r="C16" s="23">
        <f>1425.36*A16-615.646</f>
        <v>5085.7939999999999</v>
      </c>
      <c r="D16" s="23">
        <f>B16*71^2</f>
        <v>4.3176678173676546</v>
      </c>
      <c r="E16" s="23">
        <f>1110554.352*D16/1000</f>
        <v>4795.0047850679894</v>
      </c>
      <c r="F16" s="23">
        <f>E16*0.07</f>
        <v>335.65033495475927</v>
      </c>
      <c r="G16" s="24">
        <f>B110</f>
        <v>946.16491062482362</v>
      </c>
      <c r="H16" s="25">
        <f>B111</f>
        <v>3441.3192657382128</v>
      </c>
      <c r="I16" s="25">
        <f>B115</f>
        <v>7525.0785631795979</v>
      </c>
    </row>
    <row r="17" spans="1:34" x14ac:dyDescent="0.3">
      <c r="A17" s="23">
        <v>4.5</v>
      </c>
      <c r="B17" s="23">
        <v>8.1011708129068605E-4</v>
      </c>
      <c r="C17" s="23">
        <f t="shared" ref="C17:C19" si="4">1425.36*A17-615.646</f>
        <v>5798.4740000000002</v>
      </c>
      <c r="D17" s="23">
        <f t="shared" ref="D17:D19" si="5">B17*71^2</f>
        <v>4.0838002067863481</v>
      </c>
      <c r="E17" s="23">
        <f t="shared" ref="E17:E19" si="6">1110554.352*D17/1000</f>
        <v>4535.2820923450781</v>
      </c>
      <c r="F17" s="23">
        <f t="shared" ref="F17:F19" si="7">E17*0.07</f>
        <v>317.46974646415549</v>
      </c>
      <c r="G17" s="24">
        <f>I110</f>
        <v>1078.7524296049669</v>
      </c>
      <c r="H17" s="25">
        <f>I111</f>
        <v>3254.9193044701697</v>
      </c>
      <c r="I17" s="25">
        <f>I115</f>
        <v>7910.941964544907</v>
      </c>
    </row>
    <row r="18" spans="1:34" x14ac:dyDescent="0.3">
      <c r="A18" s="23">
        <v>5</v>
      </c>
      <c r="B18" s="23">
        <v>7.8928667266953199E-4</v>
      </c>
      <c r="C18" s="23">
        <f t="shared" si="4"/>
        <v>6511.1539999999995</v>
      </c>
      <c r="D18" s="23">
        <f t="shared" si="5"/>
        <v>3.9787941169271108</v>
      </c>
      <c r="E18" s="23">
        <f t="shared" si="6"/>
        <v>4418.6671222653995</v>
      </c>
      <c r="F18" s="23">
        <f t="shared" si="7"/>
        <v>309.30669855857798</v>
      </c>
      <c r="G18" s="24">
        <f>P110</f>
        <v>1211.3399485851103</v>
      </c>
      <c r="H18" s="25">
        <f>P111</f>
        <v>3171.2260943072943</v>
      </c>
      <c r="I18" s="25">
        <f>P115</f>
        <v>8399.5121170153834</v>
      </c>
    </row>
    <row r="19" spans="1:34" x14ac:dyDescent="0.3">
      <c r="A19" s="23">
        <v>5.5</v>
      </c>
      <c r="B19" s="23">
        <v>7.7974690230116499E-4</v>
      </c>
      <c r="C19" s="23">
        <f t="shared" si="4"/>
        <v>7223.8339999999998</v>
      </c>
      <c r="D19" s="23">
        <f t="shared" si="5"/>
        <v>3.9307041345001728</v>
      </c>
      <c r="E19" s="23">
        <f t="shared" si="6"/>
        <v>4365.2605829935601</v>
      </c>
      <c r="F19" s="23">
        <f t="shared" si="7"/>
        <v>305.56824080954925</v>
      </c>
      <c r="G19" s="24">
        <f>W110</f>
        <v>1343.9274675652539</v>
      </c>
      <c r="H19" s="25">
        <f>W111</f>
        <v>3132.8968411051042</v>
      </c>
      <c r="I19" s="25">
        <f>W115</f>
        <v>8933.4462264465456</v>
      </c>
    </row>
    <row r="21" spans="1:34" x14ac:dyDescent="0.3">
      <c r="A21" s="17" t="s">
        <v>19</v>
      </c>
      <c r="B21" s="17"/>
      <c r="C21" s="17"/>
      <c r="G21" s="20"/>
      <c r="H21" s="17" t="s">
        <v>19</v>
      </c>
      <c r="I21" s="17"/>
      <c r="J21" s="17"/>
      <c r="O21" s="17" t="s">
        <v>19</v>
      </c>
      <c r="P21" s="17"/>
      <c r="Q21" s="17"/>
      <c r="V21" s="17" t="s">
        <v>19</v>
      </c>
      <c r="W21" s="17"/>
      <c r="X21" s="17"/>
      <c r="AC21" s="17" t="s">
        <v>19</v>
      </c>
      <c r="AD21" s="17"/>
      <c r="AE21" s="17"/>
    </row>
    <row r="22" spans="1:34" x14ac:dyDescent="0.3">
      <c r="A22" s="14" t="s">
        <v>13</v>
      </c>
      <c r="B22" s="14"/>
      <c r="C22" s="14"/>
      <c r="G22" s="20"/>
      <c r="H22" s="14" t="s">
        <v>13</v>
      </c>
      <c r="I22" s="14"/>
      <c r="J22" s="14"/>
      <c r="O22" s="14" t="s">
        <v>13</v>
      </c>
      <c r="P22" s="14"/>
      <c r="Q22" s="14"/>
      <c r="V22" s="14" t="s">
        <v>13</v>
      </c>
      <c r="W22" s="14"/>
      <c r="X22" s="14"/>
      <c r="AC22" s="14" t="s">
        <v>13</v>
      </c>
      <c r="AD22" s="14"/>
      <c r="AE22" s="14"/>
    </row>
    <row r="23" spans="1:34" ht="15" customHeight="1" x14ac:dyDescent="0.3">
      <c r="A23" s="1" t="s">
        <v>9</v>
      </c>
      <c r="B23" s="5">
        <v>4</v>
      </c>
      <c r="C23" s="11" t="s">
        <v>14</v>
      </c>
      <c r="G23" s="20"/>
      <c r="H23" s="1" t="s">
        <v>9</v>
      </c>
      <c r="I23" s="5">
        <v>4.5</v>
      </c>
      <c r="J23" s="11" t="s">
        <v>14</v>
      </c>
      <c r="O23" s="1" t="s">
        <v>9</v>
      </c>
      <c r="P23" s="5">
        <v>5</v>
      </c>
      <c r="Q23" s="11" t="s">
        <v>14</v>
      </c>
      <c r="V23" s="1" t="s">
        <v>9</v>
      </c>
      <c r="W23" s="5">
        <v>5.5</v>
      </c>
      <c r="X23" s="11" t="s">
        <v>14</v>
      </c>
      <c r="AC23" s="1" t="s">
        <v>9</v>
      </c>
      <c r="AD23" s="5">
        <v>6</v>
      </c>
      <c r="AE23" s="11" t="s">
        <v>14</v>
      </c>
    </row>
    <row r="24" spans="1:34" x14ac:dyDescent="0.3">
      <c r="A24" s="1" t="s">
        <v>8</v>
      </c>
      <c r="B24" s="5">
        <f>F9</f>
        <v>1549.4346231999307</v>
      </c>
      <c r="C24" s="11" t="s">
        <v>15</v>
      </c>
      <c r="D24" s="3"/>
      <c r="E24" s="3"/>
      <c r="F24" s="3"/>
      <c r="G24" s="20"/>
      <c r="H24" s="1" t="s">
        <v>8</v>
      </c>
      <c r="I24" s="5">
        <f>F10</f>
        <v>871.71285363414131</v>
      </c>
      <c r="J24" s="11" t="s">
        <v>15</v>
      </c>
      <c r="K24" s="3"/>
      <c r="L24" s="3"/>
      <c r="M24" s="3"/>
      <c r="O24" s="1" t="s">
        <v>8</v>
      </c>
      <c r="P24" s="5">
        <f>F11</f>
        <v>522.06734487986216</v>
      </c>
      <c r="Q24" s="11" t="s">
        <v>15</v>
      </c>
      <c r="R24" s="3"/>
      <c r="S24" s="3"/>
      <c r="T24" s="3"/>
      <c r="V24" s="1" t="s">
        <v>8</v>
      </c>
      <c r="W24" s="5">
        <f>F12</f>
        <v>328.97812532549335</v>
      </c>
      <c r="X24" s="11" t="s">
        <v>15</v>
      </c>
      <c r="Y24" s="3"/>
      <c r="Z24" s="3"/>
      <c r="AA24" s="3"/>
      <c r="AC24" s="1" t="s">
        <v>8</v>
      </c>
      <c r="AD24" s="5">
        <f>F13</f>
        <v>216.26789435285878</v>
      </c>
      <c r="AE24" s="11" t="s">
        <v>15</v>
      </c>
      <c r="AF24" s="3"/>
      <c r="AG24" s="3"/>
      <c r="AH24" s="3"/>
    </row>
    <row r="25" spans="1:34" x14ac:dyDescent="0.3">
      <c r="A25" s="1" t="s">
        <v>6</v>
      </c>
      <c r="B25" s="5">
        <f>C9</f>
        <v>5125.7939999999999</v>
      </c>
      <c r="C25" s="12" t="s">
        <v>15</v>
      </c>
      <c r="D25" s="1"/>
      <c r="E25" s="1"/>
      <c r="F25" s="1"/>
      <c r="G25" s="21"/>
      <c r="H25" s="1" t="s">
        <v>6</v>
      </c>
      <c r="I25" s="5">
        <f>C10</f>
        <v>5843.4740000000002</v>
      </c>
      <c r="J25" s="12" t="s">
        <v>15</v>
      </c>
      <c r="K25" s="1"/>
      <c r="L25" s="1"/>
      <c r="M25" s="1"/>
      <c r="O25" s="1" t="s">
        <v>6</v>
      </c>
      <c r="P25" s="5">
        <f>C11</f>
        <v>6561.1539999999995</v>
      </c>
      <c r="Q25" s="12" t="s">
        <v>15</v>
      </c>
      <c r="R25" s="1"/>
      <c r="S25" s="1"/>
      <c r="T25" s="1"/>
      <c r="V25" s="1" t="s">
        <v>6</v>
      </c>
      <c r="W25" s="5">
        <f>C12</f>
        <v>7278.8339999999998</v>
      </c>
      <c r="X25" s="12" t="s">
        <v>15</v>
      </c>
      <c r="Y25" s="1"/>
      <c r="Z25" s="1"/>
      <c r="AA25" s="1"/>
      <c r="AC25" s="1" t="s">
        <v>6</v>
      </c>
      <c r="AD25" s="5">
        <f>C13</f>
        <v>7996.5140000000001</v>
      </c>
      <c r="AE25" s="12" t="s">
        <v>15</v>
      </c>
      <c r="AF25" s="1"/>
      <c r="AG25" s="1"/>
      <c r="AH25" s="1"/>
    </row>
    <row r="26" spans="1:34" ht="28.8" x14ac:dyDescent="0.3">
      <c r="A26" s="1" t="s">
        <v>10</v>
      </c>
      <c r="B26" s="6">
        <f>0.01*B25</f>
        <v>51.257939999999998</v>
      </c>
      <c r="C26" s="12" t="s">
        <v>16</v>
      </c>
      <c r="D26" s="2"/>
      <c r="E26" s="2"/>
      <c r="F26" s="2"/>
      <c r="G26" s="22"/>
      <c r="H26" s="1" t="s">
        <v>10</v>
      </c>
      <c r="I26" s="6">
        <f>0.01*I25</f>
        <v>58.434740000000005</v>
      </c>
      <c r="J26" s="12" t="s">
        <v>16</v>
      </c>
      <c r="K26" s="2"/>
      <c r="L26" s="2"/>
      <c r="M26" s="2"/>
      <c r="O26" s="1" t="s">
        <v>10</v>
      </c>
      <c r="P26" s="6">
        <f>0.01*P25</f>
        <v>65.611539999999991</v>
      </c>
      <c r="Q26" s="12" t="s">
        <v>16</v>
      </c>
      <c r="R26" s="2"/>
      <c r="S26" s="2"/>
      <c r="T26" s="2"/>
      <c r="V26" s="1" t="s">
        <v>10</v>
      </c>
      <c r="W26" s="6">
        <f>0.01*W25</f>
        <v>72.788340000000005</v>
      </c>
      <c r="X26" s="12" t="s">
        <v>16</v>
      </c>
      <c r="Y26" s="2"/>
      <c r="Z26" s="2"/>
      <c r="AA26" s="2"/>
      <c r="AC26" s="1" t="s">
        <v>10</v>
      </c>
      <c r="AD26" s="6">
        <f>0.01*AD25</f>
        <v>79.965140000000005</v>
      </c>
      <c r="AE26" s="12" t="s">
        <v>16</v>
      </c>
      <c r="AF26" s="2"/>
      <c r="AG26" s="2"/>
      <c r="AH26" s="2"/>
    </row>
    <row r="27" spans="1:34" x14ac:dyDescent="0.3">
      <c r="A27" s="1" t="s">
        <v>7</v>
      </c>
      <c r="B27" s="6">
        <f>0.6*B25</f>
        <v>3075.4764</v>
      </c>
      <c r="C27" s="12" t="s">
        <v>16</v>
      </c>
      <c r="D27" s="2"/>
      <c r="E27" s="2"/>
      <c r="F27" s="2"/>
      <c r="G27" s="22"/>
      <c r="H27" s="1" t="s">
        <v>7</v>
      </c>
      <c r="I27" s="6">
        <f>0.6*I25</f>
        <v>3506.0844000000002</v>
      </c>
      <c r="J27" s="12" t="s">
        <v>16</v>
      </c>
      <c r="K27" s="2"/>
      <c r="L27" s="2"/>
      <c r="M27" s="2"/>
      <c r="O27" s="1" t="s">
        <v>7</v>
      </c>
      <c r="P27" s="6">
        <f>0.6*P25</f>
        <v>3936.6923999999995</v>
      </c>
      <c r="Q27" s="12" t="s">
        <v>16</v>
      </c>
      <c r="R27" s="2"/>
      <c r="S27" s="2"/>
      <c r="T27" s="2"/>
      <c r="V27" s="1" t="s">
        <v>7</v>
      </c>
      <c r="W27" s="6">
        <f>0.6*W25</f>
        <v>4367.3004000000001</v>
      </c>
      <c r="X27" s="12" t="s">
        <v>16</v>
      </c>
      <c r="Y27" s="2"/>
      <c r="Z27" s="2"/>
      <c r="AA27" s="2"/>
      <c r="AC27" s="1" t="s">
        <v>7</v>
      </c>
      <c r="AD27" s="6">
        <f>0.6*AD25</f>
        <v>4797.9084000000003</v>
      </c>
      <c r="AE27" s="12" t="s">
        <v>16</v>
      </c>
      <c r="AF27" s="2"/>
      <c r="AG27" s="2"/>
      <c r="AH27" s="2"/>
    </row>
    <row r="28" spans="1:34" ht="28.8" x14ac:dyDescent="0.3">
      <c r="A28" s="1" t="s">
        <v>11</v>
      </c>
      <c r="B28" s="7">
        <v>0.05</v>
      </c>
      <c r="C28" s="12" t="s">
        <v>17</v>
      </c>
      <c r="D28" s="2"/>
      <c r="E28" s="2"/>
      <c r="F28" s="2"/>
      <c r="G28" s="22"/>
      <c r="H28" s="1" t="s">
        <v>11</v>
      </c>
      <c r="I28" s="7">
        <v>0.05</v>
      </c>
      <c r="J28" s="12" t="s">
        <v>17</v>
      </c>
      <c r="K28" s="2"/>
      <c r="L28" s="2"/>
      <c r="M28" s="2"/>
      <c r="O28" s="1" t="s">
        <v>11</v>
      </c>
      <c r="P28" s="7">
        <v>0.05</v>
      </c>
      <c r="Q28" s="12" t="s">
        <v>17</v>
      </c>
      <c r="R28" s="2"/>
      <c r="S28" s="2"/>
      <c r="T28" s="2"/>
      <c r="V28" s="1" t="s">
        <v>11</v>
      </c>
      <c r="W28" s="7">
        <v>0.05</v>
      </c>
      <c r="X28" s="12" t="s">
        <v>17</v>
      </c>
      <c r="Y28" s="2"/>
      <c r="Z28" s="2"/>
      <c r="AA28" s="2"/>
      <c r="AC28" s="1" t="s">
        <v>11</v>
      </c>
      <c r="AD28" s="7">
        <v>0.05</v>
      </c>
      <c r="AE28" s="12" t="s">
        <v>17</v>
      </c>
      <c r="AF28" s="2"/>
      <c r="AG28" s="2"/>
      <c r="AH28" s="2"/>
    </row>
    <row r="29" spans="1:34" ht="28.8" x14ac:dyDescent="0.3">
      <c r="A29" s="1" t="s">
        <v>12</v>
      </c>
      <c r="B29" s="6">
        <v>20</v>
      </c>
      <c r="C29" s="12" t="s">
        <v>18</v>
      </c>
      <c r="D29" s="2"/>
      <c r="E29" s="2"/>
      <c r="F29" s="2"/>
      <c r="G29" s="22"/>
      <c r="H29" s="1" t="s">
        <v>12</v>
      </c>
      <c r="I29" s="6">
        <v>20</v>
      </c>
      <c r="J29" s="12" t="s">
        <v>18</v>
      </c>
      <c r="K29" s="2"/>
      <c r="L29" s="2"/>
      <c r="M29" s="2"/>
      <c r="O29" s="1" t="s">
        <v>12</v>
      </c>
      <c r="P29" s="6">
        <v>20</v>
      </c>
      <c r="Q29" s="12" t="s">
        <v>18</v>
      </c>
      <c r="R29" s="2"/>
      <c r="S29" s="2"/>
      <c r="T29" s="2"/>
      <c r="V29" s="1" t="s">
        <v>12</v>
      </c>
      <c r="W29" s="6">
        <v>20</v>
      </c>
      <c r="X29" s="12" t="s">
        <v>18</v>
      </c>
      <c r="Y29" s="2"/>
      <c r="Z29" s="2"/>
      <c r="AA29" s="2"/>
      <c r="AC29" s="1" t="s">
        <v>12</v>
      </c>
      <c r="AD29" s="6">
        <v>20</v>
      </c>
      <c r="AE29" s="12" t="s">
        <v>18</v>
      </c>
      <c r="AF29" s="2"/>
      <c r="AG29" s="2"/>
      <c r="AH29" s="2"/>
    </row>
    <row r="30" spans="1:34" ht="28.8" x14ac:dyDescent="0.3">
      <c r="A30" s="1" t="s">
        <v>13</v>
      </c>
      <c r="B30" s="6">
        <v>4</v>
      </c>
      <c r="C30" s="12" t="s">
        <v>18</v>
      </c>
      <c r="D30" s="2"/>
      <c r="E30" s="2"/>
      <c r="F30" s="2"/>
      <c r="G30" s="22"/>
      <c r="H30" s="1" t="s">
        <v>13</v>
      </c>
      <c r="I30" s="6">
        <v>4</v>
      </c>
      <c r="J30" s="12" t="s">
        <v>18</v>
      </c>
      <c r="K30" s="2"/>
      <c r="L30" s="2"/>
      <c r="M30" s="2"/>
      <c r="O30" s="1" t="s">
        <v>13</v>
      </c>
      <c r="P30" s="6">
        <v>4</v>
      </c>
      <c r="Q30" s="12" t="s">
        <v>18</v>
      </c>
      <c r="R30" s="2"/>
      <c r="S30" s="2"/>
      <c r="T30" s="2"/>
      <c r="V30" s="1" t="s">
        <v>13</v>
      </c>
      <c r="W30" s="6">
        <v>4</v>
      </c>
      <c r="X30" s="12" t="s">
        <v>18</v>
      </c>
      <c r="Y30" s="2"/>
      <c r="Z30" s="2"/>
      <c r="AA30" s="2"/>
      <c r="AC30" s="1" t="s">
        <v>13</v>
      </c>
      <c r="AD30" s="6">
        <v>4</v>
      </c>
      <c r="AE30" s="12" t="s">
        <v>18</v>
      </c>
      <c r="AF30" s="2"/>
      <c r="AG30" s="2"/>
      <c r="AH30" s="2"/>
    </row>
    <row r="31" spans="1:34" x14ac:dyDescent="0.3">
      <c r="G31" s="20"/>
    </row>
    <row r="32" spans="1:34" x14ac:dyDescent="0.3">
      <c r="A32" s="14" t="s">
        <v>24</v>
      </c>
      <c r="B32" s="14"/>
      <c r="C32" s="14"/>
      <c r="G32" s="20"/>
      <c r="H32" s="14" t="s">
        <v>24</v>
      </c>
      <c r="I32" s="14"/>
      <c r="J32" s="14"/>
      <c r="O32" s="14" t="s">
        <v>24</v>
      </c>
      <c r="P32" s="14"/>
      <c r="Q32" s="14"/>
      <c r="V32" s="14" t="s">
        <v>24</v>
      </c>
      <c r="W32" s="14"/>
      <c r="X32" s="14"/>
      <c r="AC32" s="14" t="s">
        <v>24</v>
      </c>
      <c r="AD32" s="14"/>
      <c r="AE32" s="14"/>
    </row>
    <row r="33" spans="1:34" ht="28.8" x14ac:dyDescent="0.3">
      <c r="A33" s="8" t="s">
        <v>6</v>
      </c>
      <c r="B33" s="9" t="s">
        <v>25</v>
      </c>
      <c r="C33" s="8" t="s">
        <v>7</v>
      </c>
      <c r="D33" s="9" t="s">
        <v>26</v>
      </c>
      <c r="E33" s="9" t="s">
        <v>27</v>
      </c>
      <c r="F33" s="9" t="s">
        <v>28</v>
      </c>
      <c r="G33" s="20"/>
      <c r="H33" s="8" t="s">
        <v>6</v>
      </c>
      <c r="I33" s="9" t="s">
        <v>25</v>
      </c>
      <c r="J33" s="8" t="s">
        <v>7</v>
      </c>
      <c r="K33" s="9" t="s">
        <v>26</v>
      </c>
      <c r="L33" s="9" t="s">
        <v>27</v>
      </c>
      <c r="M33" s="9" t="s">
        <v>28</v>
      </c>
      <c r="O33" s="8" t="s">
        <v>6</v>
      </c>
      <c r="P33" s="9" t="s">
        <v>25</v>
      </c>
      <c r="Q33" s="8" t="s">
        <v>7</v>
      </c>
      <c r="R33" s="9" t="s">
        <v>26</v>
      </c>
      <c r="S33" s="9" t="s">
        <v>27</v>
      </c>
      <c r="T33" s="9" t="s">
        <v>28</v>
      </c>
      <c r="V33" s="8" t="s">
        <v>6</v>
      </c>
      <c r="W33" s="9" t="s">
        <v>25</v>
      </c>
      <c r="X33" s="8" t="s">
        <v>7</v>
      </c>
      <c r="Y33" s="9" t="s">
        <v>26</v>
      </c>
      <c r="Z33" s="9" t="s">
        <v>27</v>
      </c>
      <c r="AA33" s="9" t="s">
        <v>28</v>
      </c>
      <c r="AC33" s="8" t="s">
        <v>6</v>
      </c>
      <c r="AD33" s="9" t="s">
        <v>25</v>
      </c>
      <c r="AE33" s="8" t="s">
        <v>7</v>
      </c>
      <c r="AF33" s="9" t="s">
        <v>26</v>
      </c>
      <c r="AG33" s="9" t="s">
        <v>27</v>
      </c>
      <c r="AH33" s="9" t="s">
        <v>28</v>
      </c>
    </row>
    <row r="34" spans="1:34" x14ac:dyDescent="0.3">
      <c r="A34" s="10">
        <f>B25/$B30</f>
        <v>1281.4485</v>
      </c>
      <c r="B34" s="10">
        <v>0</v>
      </c>
      <c r="C34" s="10">
        <v>0</v>
      </c>
      <c r="D34" s="10">
        <v>0</v>
      </c>
      <c r="E34" s="10">
        <v>1</v>
      </c>
      <c r="F34" s="10"/>
      <c r="G34" s="20"/>
      <c r="H34" s="10">
        <f>I25/$B30</f>
        <v>1460.8685</v>
      </c>
      <c r="I34" s="10">
        <v>0</v>
      </c>
      <c r="J34" s="10">
        <v>0</v>
      </c>
      <c r="K34" s="10">
        <v>0</v>
      </c>
      <c r="L34" s="10">
        <v>1</v>
      </c>
      <c r="M34" s="10"/>
      <c r="O34" s="10">
        <f>P25/$P30</f>
        <v>1640.2884999999999</v>
      </c>
      <c r="P34" s="10">
        <v>0</v>
      </c>
      <c r="Q34" s="10">
        <v>0</v>
      </c>
      <c r="R34" s="10">
        <v>0</v>
      </c>
      <c r="S34" s="10">
        <v>1</v>
      </c>
      <c r="T34" s="10"/>
      <c r="V34" s="10">
        <f>W25/$P30</f>
        <v>1819.7085</v>
      </c>
      <c r="W34" s="10">
        <v>0</v>
      </c>
      <c r="X34" s="10">
        <v>0</v>
      </c>
      <c r="Y34" s="10">
        <v>0</v>
      </c>
      <c r="Z34" s="10">
        <v>1</v>
      </c>
      <c r="AA34" s="10"/>
      <c r="AC34" s="10">
        <f>AD25/$P30</f>
        <v>1999.1285</v>
      </c>
      <c r="AD34" s="10">
        <v>0</v>
      </c>
      <c r="AE34" s="10">
        <v>0</v>
      </c>
      <c r="AF34" s="10">
        <v>0</v>
      </c>
      <c r="AG34" s="10">
        <v>1</v>
      </c>
      <c r="AH34" s="10"/>
    </row>
    <row r="35" spans="1:34" x14ac:dyDescent="0.3">
      <c r="A35" s="10">
        <f>B25/B30</f>
        <v>1281.4485</v>
      </c>
      <c r="B35" s="10">
        <v>0</v>
      </c>
      <c r="C35" s="10">
        <v>0</v>
      </c>
      <c r="D35" s="10">
        <v>0</v>
      </c>
      <c r="E35" s="10">
        <v>2</v>
      </c>
      <c r="F35" s="10"/>
      <c r="G35" s="20"/>
      <c r="H35" s="10">
        <f>I25/I30</f>
        <v>1460.8685</v>
      </c>
      <c r="I35" s="10">
        <v>0</v>
      </c>
      <c r="J35" s="10">
        <v>0</v>
      </c>
      <c r="K35" s="10">
        <v>0</v>
      </c>
      <c r="L35" s="10">
        <v>2</v>
      </c>
      <c r="M35" s="10"/>
      <c r="O35" s="10">
        <f>P25/P30</f>
        <v>1640.2884999999999</v>
      </c>
      <c r="P35" s="10">
        <v>0</v>
      </c>
      <c r="Q35" s="10">
        <v>0</v>
      </c>
      <c r="R35" s="10">
        <v>0</v>
      </c>
      <c r="S35" s="10">
        <v>2</v>
      </c>
      <c r="T35" s="10"/>
      <c r="V35" s="10">
        <f>W25/W30</f>
        <v>1819.7085</v>
      </c>
      <c r="W35" s="10">
        <v>0</v>
      </c>
      <c r="X35" s="10">
        <v>0</v>
      </c>
      <c r="Y35" s="10">
        <v>0</v>
      </c>
      <c r="Z35" s="10">
        <v>2</v>
      </c>
      <c r="AA35" s="10"/>
      <c r="AC35" s="10">
        <f>AD25/AD30</f>
        <v>1999.1285</v>
      </c>
      <c r="AD35" s="10">
        <v>0</v>
      </c>
      <c r="AE35" s="10">
        <v>0</v>
      </c>
      <c r="AF35" s="10">
        <v>0</v>
      </c>
      <c r="AG35" s="10">
        <v>2</v>
      </c>
      <c r="AH35" s="10"/>
    </row>
    <row r="36" spans="1:34" x14ac:dyDescent="0.3">
      <c r="A36" s="10">
        <f>B25/B30</f>
        <v>1281.4485</v>
      </c>
      <c r="B36" s="10">
        <v>0</v>
      </c>
      <c r="C36" s="10">
        <v>0</v>
      </c>
      <c r="D36" s="10">
        <v>0</v>
      </c>
      <c r="E36" s="10">
        <v>3</v>
      </c>
      <c r="F36" s="10"/>
      <c r="G36" s="20"/>
      <c r="H36" s="10">
        <f>I25/I30</f>
        <v>1460.8685</v>
      </c>
      <c r="I36" s="10">
        <v>0</v>
      </c>
      <c r="J36" s="10">
        <v>0</v>
      </c>
      <c r="K36" s="10">
        <v>0</v>
      </c>
      <c r="L36" s="10">
        <v>3</v>
      </c>
      <c r="M36" s="10"/>
      <c r="O36" s="10">
        <f>P25/P30</f>
        <v>1640.2884999999999</v>
      </c>
      <c r="P36" s="10">
        <v>0</v>
      </c>
      <c r="Q36" s="10">
        <v>0</v>
      </c>
      <c r="R36" s="10">
        <v>0</v>
      </c>
      <c r="S36" s="10">
        <v>3</v>
      </c>
      <c r="T36" s="10"/>
      <c r="V36" s="10">
        <f>W25/W30</f>
        <v>1819.7085</v>
      </c>
      <c r="W36" s="10">
        <v>0</v>
      </c>
      <c r="X36" s="10">
        <v>0</v>
      </c>
      <c r="Y36" s="10">
        <v>0</v>
      </c>
      <c r="Z36" s="10">
        <v>3</v>
      </c>
      <c r="AA36" s="10"/>
      <c r="AC36" s="10">
        <f>AD25/AD30</f>
        <v>1999.1285</v>
      </c>
      <c r="AD36" s="10">
        <v>0</v>
      </c>
      <c r="AE36" s="10">
        <v>0</v>
      </c>
      <c r="AF36" s="10">
        <v>0</v>
      </c>
      <c r="AG36" s="10">
        <v>3</v>
      </c>
      <c r="AH36" s="10"/>
    </row>
    <row r="37" spans="1:34" x14ac:dyDescent="0.3">
      <c r="A37" s="10">
        <f>B25/B30</f>
        <v>1281.4485</v>
      </c>
      <c r="B37" s="10">
        <v>0</v>
      </c>
      <c r="C37" s="10">
        <v>0</v>
      </c>
      <c r="D37" s="10">
        <v>0</v>
      </c>
      <c r="E37" s="10">
        <v>4</v>
      </c>
      <c r="F37" s="10"/>
      <c r="G37" s="20"/>
      <c r="H37" s="10">
        <f>I25/I30</f>
        <v>1460.8685</v>
      </c>
      <c r="I37" s="10">
        <v>0</v>
      </c>
      <c r="J37" s="10">
        <v>0</v>
      </c>
      <c r="K37" s="10">
        <v>0</v>
      </c>
      <c r="L37" s="10">
        <v>4</v>
      </c>
      <c r="M37" s="10"/>
      <c r="O37" s="10">
        <f>P25/P30</f>
        <v>1640.2884999999999</v>
      </c>
      <c r="P37" s="10">
        <v>0</v>
      </c>
      <c r="Q37" s="10">
        <v>0</v>
      </c>
      <c r="R37" s="10">
        <v>0</v>
      </c>
      <c r="S37" s="10">
        <v>4</v>
      </c>
      <c r="T37" s="10"/>
      <c r="V37" s="10">
        <f>W25/W30</f>
        <v>1819.7085</v>
      </c>
      <c r="W37" s="10">
        <v>0</v>
      </c>
      <c r="X37" s="10">
        <v>0</v>
      </c>
      <c r="Y37" s="10">
        <v>0</v>
      </c>
      <c r="Z37" s="10">
        <v>4</v>
      </c>
      <c r="AA37" s="10"/>
      <c r="AC37" s="10">
        <f>AD25/AD30</f>
        <v>1999.1285</v>
      </c>
      <c r="AD37" s="10">
        <v>0</v>
      </c>
      <c r="AE37" s="10">
        <v>0</v>
      </c>
      <c r="AF37" s="10">
        <v>0</v>
      </c>
      <c r="AG37" s="10">
        <v>4</v>
      </c>
      <c r="AH37" s="10"/>
    </row>
    <row r="38" spans="1:34" x14ac:dyDescent="0.3">
      <c r="A38" s="10">
        <v>0</v>
      </c>
      <c r="B38" s="10">
        <f>$B$26</f>
        <v>51.257939999999998</v>
      </c>
      <c r="C38" s="10">
        <v>0</v>
      </c>
      <c r="D38" s="10">
        <f>$B$24</f>
        <v>1549.4346231999307</v>
      </c>
      <c r="E38" s="10">
        <v>5</v>
      </c>
      <c r="F38" s="10">
        <v>1</v>
      </c>
      <c r="G38" s="20"/>
      <c r="H38" s="10">
        <v>0</v>
      </c>
      <c r="I38" s="10">
        <f>$I$26</f>
        <v>58.434740000000005</v>
      </c>
      <c r="J38" s="10">
        <v>0</v>
      </c>
      <c r="K38" s="10">
        <f>$I$24</f>
        <v>871.71285363414131</v>
      </c>
      <c r="L38" s="10">
        <v>5</v>
      </c>
      <c r="M38" s="10">
        <v>1</v>
      </c>
      <c r="O38" s="10">
        <v>0</v>
      </c>
      <c r="P38" s="10">
        <f>$P$26</f>
        <v>65.611539999999991</v>
      </c>
      <c r="Q38" s="10">
        <v>0</v>
      </c>
      <c r="R38" s="10">
        <f>$P$24</f>
        <v>522.06734487986216</v>
      </c>
      <c r="S38" s="10">
        <v>5</v>
      </c>
      <c r="T38" s="10">
        <v>1</v>
      </c>
      <c r="V38" s="10">
        <v>0</v>
      </c>
      <c r="W38" s="10">
        <f>$W$26</f>
        <v>72.788340000000005</v>
      </c>
      <c r="X38" s="10">
        <v>0</v>
      </c>
      <c r="Y38" s="10">
        <f>$W$24</f>
        <v>328.97812532549335</v>
      </c>
      <c r="Z38" s="10">
        <v>5</v>
      </c>
      <c r="AA38" s="10">
        <v>1</v>
      </c>
      <c r="AC38" s="10">
        <v>0</v>
      </c>
      <c r="AD38" s="10">
        <f>$AD$26</f>
        <v>79.965140000000005</v>
      </c>
      <c r="AE38" s="10">
        <v>0</v>
      </c>
      <c r="AF38" s="10">
        <f>$AD$24</f>
        <v>216.26789435285878</v>
      </c>
      <c r="AG38" s="10">
        <v>5</v>
      </c>
      <c r="AH38" s="10">
        <v>1</v>
      </c>
    </row>
    <row r="39" spans="1:34" x14ac:dyDescent="0.3">
      <c r="A39" s="10">
        <v>0</v>
      </c>
      <c r="B39" s="10">
        <f t="shared" ref="B39:B57" si="8">$B$26</f>
        <v>51.257939999999998</v>
      </c>
      <c r="C39" s="10">
        <v>0</v>
      </c>
      <c r="D39" s="10">
        <f t="shared" ref="D39:D57" si="9">$B$24</f>
        <v>1549.4346231999307</v>
      </c>
      <c r="E39" s="10">
        <v>6</v>
      </c>
      <c r="F39" s="10">
        <v>2</v>
      </c>
      <c r="G39" s="20"/>
      <c r="H39" s="10">
        <v>0</v>
      </c>
      <c r="I39" s="10">
        <f t="shared" ref="I39:I57" si="10">$I$26</f>
        <v>58.434740000000005</v>
      </c>
      <c r="J39" s="10">
        <v>0</v>
      </c>
      <c r="K39" s="10">
        <f t="shared" ref="K39:K57" si="11">$I$24</f>
        <v>871.71285363414131</v>
      </c>
      <c r="L39" s="10">
        <v>6</v>
      </c>
      <c r="M39" s="10">
        <v>2</v>
      </c>
      <c r="O39" s="10">
        <v>0</v>
      </c>
      <c r="P39" s="10">
        <f t="shared" ref="P39:P57" si="12">$P$26</f>
        <v>65.611539999999991</v>
      </c>
      <c r="Q39" s="10">
        <v>0</v>
      </c>
      <c r="R39" s="10">
        <f t="shared" ref="R39:R57" si="13">$P$24</f>
        <v>522.06734487986216</v>
      </c>
      <c r="S39" s="10">
        <v>6</v>
      </c>
      <c r="T39" s="10">
        <v>2</v>
      </c>
      <c r="V39" s="10">
        <v>0</v>
      </c>
      <c r="W39" s="10">
        <f t="shared" ref="W39:W57" si="14">$W$26</f>
        <v>72.788340000000005</v>
      </c>
      <c r="X39" s="10">
        <v>0</v>
      </c>
      <c r="Y39" s="10">
        <f t="shared" ref="Y39:Y57" si="15">$W$24</f>
        <v>328.97812532549335</v>
      </c>
      <c r="Z39" s="10">
        <v>6</v>
      </c>
      <c r="AA39" s="10">
        <v>2</v>
      </c>
      <c r="AC39" s="10">
        <v>0</v>
      </c>
      <c r="AD39" s="10">
        <f t="shared" ref="AD39:AD57" si="16">$AD$26</f>
        <v>79.965140000000005</v>
      </c>
      <c r="AE39" s="10">
        <v>0</v>
      </c>
      <c r="AF39" s="10">
        <f t="shared" ref="AF39:AF57" si="17">$AD$24</f>
        <v>216.26789435285878</v>
      </c>
      <c r="AG39" s="10">
        <v>6</v>
      </c>
      <c r="AH39" s="10">
        <v>2</v>
      </c>
    </row>
    <row r="40" spans="1:34" x14ac:dyDescent="0.3">
      <c r="A40" s="10">
        <v>0</v>
      </c>
      <c r="B40" s="10">
        <f t="shared" si="8"/>
        <v>51.257939999999998</v>
      </c>
      <c r="C40" s="10">
        <v>0</v>
      </c>
      <c r="D40" s="10">
        <f t="shared" si="9"/>
        <v>1549.4346231999307</v>
      </c>
      <c r="E40" s="10">
        <v>7</v>
      </c>
      <c r="F40" s="10">
        <v>3</v>
      </c>
      <c r="G40" s="20"/>
      <c r="H40" s="10">
        <v>0</v>
      </c>
      <c r="I40" s="10">
        <f t="shared" si="10"/>
        <v>58.434740000000005</v>
      </c>
      <c r="J40" s="10">
        <v>0</v>
      </c>
      <c r="K40" s="10">
        <f t="shared" si="11"/>
        <v>871.71285363414131</v>
      </c>
      <c r="L40" s="10">
        <v>7</v>
      </c>
      <c r="M40" s="10">
        <v>3</v>
      </c>
      <c r="O40" s="10">
        <v>0</v>
      </c>
      <c r="P40" s="10">
        <f t="shared" si="12"/>
        <v>65.611539999999991</v>
      </c>
      <c r="Q40" s="10">
        <v>0</v>
      </c>
      <c r="R40" s="10">
        <f t="shared" si="13"/>
        <v>522.06734487986216</v>
      </c>
      <c r="S40" s="10">
        <v>7</v>
      </c>
      <c r="T40" s="10">
        <v>3</v>
      </c>
      <c r="V40" s="10">
        <v>0</v>
      </c>
      <c r="W40" s="10">
        <f t="shared" si="14"/>
        <v>72.788340000000005</v>
      </c>
      <c r="X40" s="10">
        <v>0</v>
      </c>
      <c r="Y40" s="10">
        <f t="shared" si="15"/>
        <v>328.97812532549335</v>
      </c>
      <c r="Z40" s="10">
        <v>7</v>
      </c>
      <c r="AA40" s="10">
        <v>3</v>
      </c>
      <c r="AC40" s="10">
        <v>0</v>
      </c>
      <c r="AD40" s="10">
        <f t="shared" si="16"/>
        <v>79.965140000000005</v>
      </c>
      <c r="AE40" s="10">
        <v>0</v>
      </c>
      <c r="AF40" s="10">
        <f t="shared" si="17"/>
        <v>216.26789435285878</v>
      </c>
      <c r="AG40" s="10">
        <v>7</v>
      </c>
      <c r="AH40" s="10">
        <v>3</v>
      </c>
    </row>
    <row r="41" spans="1:34" x14ac:dyDescent="0.3">
      <c r="A41" s="10">
        <v>0</v>
      </c>
      <c r="B41" s="10">
        <f t="shared" si="8"/>
        <v>51.257939999999998</v>
      </c>
      <c r="C41" s="10">
        <v>0</v>
      </c>
      <c r="D41" s="10">
        <f t="shared" si="9"/>
        <v>1549.4346231999307</v>
      </c>
      <c r="E41" s="10">
        <v>8</v>
      </c>
      <c r="F41" s="10">
        <v>4</v>
      </c>
      <c r="G41" s="20"/>
      <c r="H41" s="10">
        <v>0</v>
      </c>
      <c r="I41" s="10">
        <f t="shared" si="10"/>
        <v>58.434740000000005</v>
      </c>
      <c r="J41" s="10">
        <v>0</v>
      </c>
      <c r="K41" s="10">
        <f t="shared" si="11"/>
        <v>871.71285363414131</v>
      </c>
      <c r="L41" s="10">
        <v>8</v>
      </c>
      <c r="M41" s="10">
        <v>4</v>
      </c>
      <c r="O41" s="10">
        <v>0</v>
      </c>
      <c r="P41" s="10">
        <f t="shared" si="12"/>
        <v>65.611539999999991</v>
      </c>
      <c r="Q41" s="10">
        <v>0</v>
      </c>
      <c r="R41" s="10">
        <f t="shared" si="13"/>
        <v>522.06734487986216</v>
      </c>
      <c r="S41" s="10">
        <v>8</v>
      </c>
      <c r="T41" s="10">
        <v>4</v>
      </c>
      <c r="V41" s="10">
        <v>0</v>
      </c>
      <c r="W41" s="10">
        <f t="shared" si="14"/>
        <v>72.788340000000005</v>
      </c>
      <c r="X41" s="10">
        <v>0</v>
      </c>
      <c r="Y41" s="10">
        <f t="shared" si="15"/>
        <v>328.97812532549335</v>
      </c>
      <c r="Z41" s="10">
        <v>8</v>
      </c>
      <c r="AA41" s="10">
        <v>4</v>
      </c>
      <c r="AC41" s="10">
        <v>0</v>
      </c>
      <c r="AD41" s="10">
        <f t="shared" si="16"/>
        <v>79.965140000000005</v>
      </c>
      <c r="AE41" s="10">
        <v>0</v>
      </c>
      <c r="AF41" s="10">
        <f t="shared" si="17"/>
        <v>216.26789435285878</v>
      </c>
      <c r="AG41" s="10">
        <v>8</v>
      </c>
      <c r="AH41" s="10">
        <v>4</v>
      </c>
    </row>
    <row r="42" spans="1:34" x14ac:dyDescent="0.3">
      <c r="A42" s="10">
        <v>0</v>
      </c>
      <c r="B42" s="10">
        <f t="shared" si="8"/>
        <v>51.257939999999998</v>
      </c>
      <c r="C42" s="10">
        <v>0</v>
      </c>
      <c r="D42" s="10">
        <f t="shared" si="9"/>
        <v>1549.4346231999307</v>
      </c>
      <c r="E42" s="10">
        <v>9</v>
      </c>
      <c r="F42" s="10">
        <v>5</v>
      </c>
      <c r="G42" s="20"/>
      <c r="H42" s="10">
        <v>0</v>
      </c>
      <c r="I42" s="10">
        <f t="shared" si="10"/>
        <v>58.434740000000005</v>
      </c>
      <c r="J42" s="10">
        <v>0</v>
      </c>
      <c r="K42" s="10">
        <f t="shared" si="11"/>
        <v>871.71285363414131</v>
      </c>
      <c r="L42" s="10">
        <v>9</v>
      </c>
      <c r="M42" s="10">
        <v>5</v>
      </c>
      <c r="O42" s="10">
        <v>0</v>
      </c>
      <c r="P42" s="10">
        <f t="shared" si="12"/>
        <v>65.611539999999991</v>
      </c>
      <c r="Q42" s="10">
        <v>0</v>
      </c>
      <c r="R42" s="10">
        <f t="shared" si="13"/>
        <v>522.06734487986216</v>
      </c>
      <c r="S42" s="10">
        <v>9</v>
      </c>
      <c r="T42" s="10">
        <v>5</v>
      </c>
      <c r="V42" s="10">
        <v>0</v>
      </c>
      <c r="W42" s="10">
        <f t="shared" si="14"/>
        <v>72.788340000000005</v>
      </c>
      <c r="X42" s="10">
        <v>0</v>
      </c>
      <c r="Y42" s="10">
        <f t="shared" si="15"/>
        <v>328.97812532549335</v>
      </c>
      <c r="Z42" s="10">
        <v>9</v>
      </c>
      <c r="AA42" s="10">
        <v>5</v>
      </c>
      <c r="AC42" s="10">
        <v>0</v>
      </c>
      <c r="AD42" s="10">
        <f t="shared" si="16"/>
        <v>79.965140000000005</v>
      </c>
      <c r="AE42" s="10">
        <v>0</v>
      </c>
      <c r="AF42" s="10">
        <f t="shared" si="17"/>
        <v>216.26789435285878</v>
      </c>
      <c r="AG42" s="10">
        <v>9</v>
      </c>
      <c r="AH42" s="10">
        <v>5</v>
      </c>
    </row>
    <row r="43" spans="1:34" x14ac:dyDescent="0.3">
      <c r="A43" s="10">
        <v>0</v>
      </c>
      <c r="B43" s="10">
        <f t="shared" si="8"/>
        <v>51.257939999999998</v>
      </c>
      <c r="C43" s="10">
        <v>0</v>
      </c>
      <c r="D43" s="10">
        <f t="shared" si="9"/>
        <v>1549.4346231999307</v>
      </c>
      <c r="E43" s="10">
        <v>10</v>
      </c>
      <c r="F43" s="10">
        <v>6</v>
      </c>
      <c r="G43" s="20"/>
      <c r="H43" s="10">
        <v>0</v>
      </c>
      <c r="I43" s="10">
        <f t="shared" si="10"/>
        <v>58.434740000000005</v>
      </c>
      <c r="J43" s="10">
        <v>0</v>
      </c>
      <c r="K43" s="10">
        <f t="shared" si="11"/>
        <v>871.71285363414131</v>
      </c>
      <c r="L43" s="10">
        <v>10</v>
      </c>
      <c r="M43" s="10">
        <v>6</v>
      </c>
      <c r="O43" s="10">
        <v>0</v>
      </c>
      <c r="P43" s="10">
        <f t="shared" si="12"/>
        <v>65.611539999999991</v>
      </c>
      <c r="Q43" s="10">
        <v>0</v>
      </c>
      <c r="R43" s="10">
        <f t="shared" si="13"/>
        <v>522.06734487986216</v>
      </c>
      <c r="S43" s="10">
        <v>10</v>
      </c>
      <c r="T43" s="10">
        <v>6</v>
      </c>
      <c r="V43" s="10">
        <v>0</v>
      </c>
      <c r="W43" s="10">
        <f t="shared" si="14"/>
        <v>72.788340000000005</v>
      </c>
      <c r="X43" s="10">
        <v>0</v>
      </c>
      <c r="Y43" s="10">
        <f t="shared" si="15"/>
        <v>328.97812532549335</v>
      </c>
      <c r="Z43" s="10">
        <v>10</v>
      </c>
      <c r="AA43" s="10">
        <v>6</v>
      </c>
      <c r="AC43" s="10">
        <v>0</v>
      </c>
      <c r="AD43" s="10">
        <f t="shared" si="16"/>
        <v>79.965140000000005</v>
      </c>
      <c r="AE43" s="10">
        <v>0</v>
      </c>
      <c r="AF43" s="10">
        <f t="shared" si="17"/>
        <v>216.26789435285878</v>
      </c>
      <c r="AG43" s="10">
        <v>10</v>
      </c>
      <c r="AH43" s="10">
        <v>6</v>
      </c>
    </row>
    <row r="44" spans="1:34" x14ac:dyDescent="0.3">
      <c r="A44" s="10">
        <v>0</v>
      </c>
      <c r="B44" s="10">
        <f t="shared" si="8"/>
        <v>51.257939999999998</v>
      </c>
      <c r="C44" s="10">
        <v>0</v>
      </c>
      <c r="D44" s="10">
        <f t="shared" si="9"/>
        <v>1549.4346231999307</v>
      </c>
      <c r="E44" s="10">
        <v>11</v>
      </c>
      <c r="F44" s="10">
        <v>7</v>
      </c>
      <c r="G44" s="20"/>
      <c r="H44" s="10">
        <v>0</v>
      </c>
      <c r="I44" s="10">
        <f t="shared" si="10"/>
        <v>58.434740000000005</v>
      </c>
      <c r="J44" s="10">
        <v>0</v>
      </c>
      <c r="K44" s="10">
        <f t="shared" si="11"/>
        <v>871.71285363414131</v>
      </c>
      <c r="L44" s="10">
        <v>11</v>
      </c>
      <c r="M44" s="10">
        <v>7</v>
      </c>
      <c r="O44" s="10">
        <v>0</v>
      </c>
      <c r="P44" s="10">
        <f t="shared" si="12"/>
        <v>65.611539999999991</v>
      </c>
      <c r="Q44" s="10">
        <v>0</v>
      </c>
      <c r="R44" s="10">
        <f t="shared" si="13"/>
        <v>522.06734487986216</v>
      </c>
      <c r="S44" s="10">
        <v>11</v>
      </c>
      <c r="T44" s="10">
        <v>7</v>
      </c>
      <c r="V44" s="10">
        <v>0</v>
      </c>
      <c r="W44" s="10">
        <f t="shared" si="14"/>
        <v>72.788340000000005</v>
      </c>
      <c r="X44" s="10">
        <v>0</v>
      </c>
      <c r="Y44" s="10">
        <f t="shared" si="15"/>
        <v>328.97812532549335</v>
      </c>
      <c r="Z44" s="10">
        <v>11</v>
      </c>
      <c r="AA44" s="10">
        <v>7</v>
      </c>
      <c r="AC44" s="10">
        <v>0</v>
      </c>
      <c r="AD44" s="10">
        <f t="shared" si="16"/>
        <v>79.965140000000005</v>
      </c>
      <c r="AE44" s="10">
        <v>0</v>
      </c>
      <c r="AF44" s="10">
        <f t="shared" si="17"/>
        <v>216.26789435285878</v>
      </c>
      <c r="AG44" s="10">
        <v>11</v>
      </c>
      <c r="AH44" s="10">
        <v>7</v>
      </c>
    </row>
    <row r="45" spans="1:34" x14ac:dyDescent="0.3">
      <c r="A45" s="10">
        <v>0</v>
      </c>
      <c r="B45" s="10">
        <f t="shared" si="8"/>
        <v>51.257939999999998</v>
      </c>
      <c r="C45" s="10">
        <v>0</v>
      </c>
      <c r="D45" s="10">
        <f t="shared" si="9"/>
        <v>1549.4346231999307</v>
      </c>
      <c r="E45" s="10">
        <v>12</v>
      </c>
      <c r="F45" s="10">
        <v>8</v>
      </c>
      <c r="G45" s="20"/>
      <c r="H45" s="10">
        <v>0</v>
      </c>
      <c r="I45" s="10">
        <f t="shared" si="10"/>
        <v>58.434740000000005</v>
      </c>
      <c r="J45" s="10">
        <v>0</v>
      </c>
      <c r="K45" s="10">
        <f t="shared" si="11"/>
        <v>871.71285363414131</v>
      </c>
      <c r="L45" s="10">
        <v>12</v>
      </c>
      <c r="M45" s="10">
        <v>8</v>
      </c>
      <c r="O45" s="10">
        <v>0</v>
      </c>
      <c r="P45" s="10">
        <f t="shared" si="12"/>
        <v>65.611539999999991</v>
      </c>
      <c r="Q45" s="10">
        <v>0</v>
      </c>
      <c r="R45" s="10">
        <f t="shared" si="13"/>
        <v>522.06734487986216</v>
      </c>
      <c r="S45" s="10">
        <v>12</v>
      </c>
      <c r="T45" s="10">
        <v>8</v>
      </c>
      <c r="V45" s="10">
        <v>0</v>
      </c>
      <c r="W45" s="10">
        <f t="shared" si="14"/>
        <v>72.788340000000005</v>
      </c>
      <c r="X45" s="10">
        <v>0</v>
      </c>
      <c r="Y45" s="10">
        <f t="shared" si="15"/>
        <v>328.97812532549335</v>
      </c>
      <c r="Z45" s="10">
        <v>12</v>
      </c>
      <c r="AA45" s="10">
        <v>8</v>
      </c>
      <c r="AC45" s="10">
        <v>0</v>
      </c>
      <c r="AD45" s="10">
        <f t="shared" si="16"/>
        <v>79.965140000000005</v>
      </c>
      <c r="AE45" s="10">
        <v>0</v>
      </c>
      <c r="AF45" s="10">
        <f t="shared" si="17"/>
        <v>216.26789435285878</v>
      </c>
      <c r="AG45" s="10">
        <v>12</v>
      </c>
      <c r="AH45" s="10">
        <v>8</v>
      </c>
    </row>
    <row r="46" spans="1:34" x14ac:dyDescent="0.3">
      <c r="A46" s="10">
        <v>0</v>
      </c>
      <c r="B46" s="10">
        <f t="shared" si="8"/>
        <v>51.257939999999998</v>
      </c>
      <c r="C46" s="10">
        <v>0</v>
      </c>
      <c r="D46" s="10">
        <f t="shared" si="9"/>
        <v>1549.4346231999307</v>
      </c>
      <c r="E46" s="10">
        <v>13</v>
      </c>
      <c r="F46" s="10">
        <v>9</v>
      </c>
      <c r="G46" s="20"/>
      <c r="H46" s="10">
        <v>0</v>
      </c>
      <c r="I46" s="10">
        <f t="shared" si="10"/>
        <v>58.434740000000005</v>
      </c>
      <c r="J46" s="10">
        <v>0</v>
      </c>
      <c r="K46" s="10">
        <f t="shared" si="11"/>
        <v>871.71285363414131</v>
      </c>
      <c r="L46" s="10">
        <v>13</v>
      </c>
      <c r="M46" s="10">
        <v>9</v>
      </c>
      <c r="O46" s="10">
        <v>0</v>
      </c>
      <c r="P46" s="10">
        <f t="shared" si="12"/>
        <v>65.611539999999991</v>
      </c>
      <c r="Q46" s="10">
        <v>0</v>
      </c>
      <c r="R46" s="10">
        <f t="shared" si="13"/>
        <v>522.06734487986216</v>
      </c>
      <c r="S46" s="10">
        <v>13</v>
      </c>
      <c r="T46" s="10">
        <v>9</v>
      </c>
      <c r="V46" s="10">
        <v>0</v>
      </c>
      <c r="W46" s="10">
        <f t="shared" si="14"/>
        <v>72.788340000000005</v>
      </c>
      <c r="X46" s="10">
        <v>0</v>
      </c>
      <c r="Y46" s="10">
        <f t="shared" si="15"/>
        <v>328.97812532549335</v>
      </c>
      <c r="Z46" s="10">
        <v>13</v>
      </c>
      <c r="AA46" s="10">
        <v>9</v>
      </c>
      <c r="AC46" s="10">
        <v>0</v>
      </c>
      <c r="AD46" s="10">
        <f t="shared" si="16"/>
        <v>79.965140000000005</v>
      </c>
      <c r="AE46" s="10">
        <v>0</v>
      </c>
      <c r="AF46" s="10">
        <f t="shared" si="17"/>
        <v>216.26789435285878</v>
      </c>
      <c r="AG46" s="10">
        <v>13</v>
      </c>
      <c r="AH46" s="10">
        <v>9</v>
      </c>
    </row>
    <row r="47" spans="1:34" x14ac:dyDescent="0.3">
      <c r="A47" s="10">
        <v>0</v>
      </c>
      <c r="B47" s="10">
        <f t="shared" si="8"/>
        <v>51.257939999999998</v>
      </c>
      <c r="C47" s="10">
        <v>0</v>
      </c>
      <c r="D47" s="10">
        <f t="shared" si="9"/>
        <v>1549.4346231999307</v>
      </c>
      <c r="E47" s="10">
        <v>14</v>
      </c>
      <c r="F47" s="10">
        <v>10</v>
      </c>
      <c r="G47" s="20"/>
      <c r="H47" s="10">
        <v>0</v>
      </c>
      <c r="I47" s="10">
        <f t="shared" si="10"/>
        <v>58.434740000000005</v>
      </c>
      <c r="J47" s="10">
        <v>0</v>
      </c>
      <c r="K47" s="10">
        <f t="shared" si="11"/>
        <v>871.71285363414131</v>
      </c>
      <c r="L47" s="10">
        <v>14</v>
      </c>
      <c r="M47" s="10">
        <v>10</v>
      </c>
      <c r="O47" s="10">
        <v>0</v>
      </c>
      <c r="P47" s="10">
        <f t="shared" si="12"/>
        <v>65.611539999999991</v>
      </c>
      <c r="Q47" s="10">
        <v>0</v>
      </c>
      <c r="R47" s="10">
        <f t="shared" si="13"/>
        <v>522.06734487986216</v>
      </c>
      <c r="S47" s="10">
        <v>14</v>
      </c>
      <c r="T47" s="10">
        <v>10</v>
      </c>
      <c r="V47" s="10">
        <v>0</v>
      </c>
      <c r="W47" s="10">
        <f t="shared" si="14"/>
        <v>72.788340000000005</v>
      </c>
      <c r="X47" s="10">
        <v>0</v>
      </c>
      <c r="Y47" s="10">
        <f t="shared" si="15"/>
        <v>328.97812532549335</v>
      </c>
      <c r="Z47" s="10">
        <v>14</v>
      </c>
      <c r="AA47" s="10">
        <v>10</v>
      </c>
      <c r="AC47" s="10">
        <v>0</v>
      </c>
      <c r="AD47" s="10">
        <f t="shared" si="16"/>
        <v>79.965140000000005</v>
      </c>
      <c r="AE47" s="10">
        <v>0</v>
      </c>
      <c r="AF47" s="10">
        <f t="shared" si="17"/>
        <v>216.26789435285878</v>
      </c>
      <c r="AG47" s="10">
        <v>14</v>
      </c>
      <c r="AH47" s="10">
        <v>10</v>
      </c>
    </row>
    <row r="48" spans="1:34" x14ac:dyDescent="0.3">
      <c r="A48" s="10">
        <v>0</v>
      </c>
      <c r="B48" s="10">
        <f t="shared" si="8"/>
        <v>51.257939999999998</v>
      </c>
      <c r="C48" s="10">
        <v>0</v>
      </c>
      <c r="D48" s="10">
        <f t="shared" si="9"/>
        <v>1549.4346231999307</v>
      </c>
      <c r="E48" s="10">
        <v>15</v>
      </c>
      <c r="F48" s="10">
        <v>11</v>
      </c>
      <c r="G48" s="20"/>
      <c r="H48" s="10">
        <v>0</v>
      </c>
      <c r="I48" s="10">
        <f t="shared" si="10"/>
        <v>58.434740000000005</v>
      </c>
      <c r="J48" s="10">
        <v>0</v>
      </c>
      <c r="K48" s="10">
        <f t="shared" si="11"/>
        <v>871.71285363414131</v>
      </c>
      <c r="L48" s="10">
        <v>15</v>
      </c>
      <c r="M48" s="10">
        <v>11</v>
      </c>
      <c r="O48" s="10">
        <v>0</v>
      </c>
      <c r="P48" s="10">
        <f t="shared" si="12"/>
        <v>65.611539999999991</v>
      </c>
      <c r="Q48" s="10">
        <v>0</v>
      </c>
      <c r="R48" s="10">
        <f t="shared" si="13"/>
        <v>522.06734487986216</v>
      </c>
      <c r="S48" s="10">
        <v>15</v>
      </c>
      <c r="T48" s="10">
        <v>11</v>
      </c>
      <c r="V48" s="10">
        <v>0</v>
      </c>
      <c r="W48" s="10">
        <f t="shared" si="14"/>
        <v>72.788340000000005</v>
      </c>
      <c r="X48" s="10">
        <v>0</v>
      </c>
      <c r="Y48" s="10">
        <f t="shared" si="15"/>
        <v>328.97812532549335</v>
      </c>
      <c r="Z48" s="10">
        <v>15</v>
      </c>
      <c r="AA48" s="10">
        <v>11</v>
      </c>
      <c r="AC48" s="10">
        <v>0</v>
      </c>
      <c r="AD48" s="10">
        <f t="shared" si="16"/>
        <v>79.965140000000005</v>
      </c>
      <c r="AE48" s="10">
        <v>0</v>
      </c>
      <c r="AF48" s="10">
        <f t="shared" si="17"/>
        <v>216.26789435285878</v>
      </c>
      <c r="AG48" s="10">
        <v>15</v>
      </c>
      <c r="AH48" s="10">
        <v>11</v>
      </c>
    </row>
    <row r="49" spans="1:34" x14ac:dyDescent="0.3">
      <c r="A49" s="10">
        <v>0</v>
      </c>
      <c r="B49" s="10">
        <f t="shared" si="8"/>
        <v>51.257939999999998</v>
      </c>
      <c r="C49" s="10">
        <v>0</v>
      </c>
      <c r="D49" s="10">
        <f t="shared" si="9"/>
        <v>1549.4346231999307</v>
      </c>
      <c r="E49" s="10">
        <v>16</v>
      </c>
      <c r="F49" s="10">
        <v>12</v>
      </c>
      <c r="G49" s="20"/>
      <c r="H49" s="10">
        <v>0</v>
      </c>
      <c r="I49" s="10">
        <f t="shared" si="10"/>
        <v>58.434740000000005</v>
      </c>
      <c r="J49" s="10">
        <v>0</v>
      </c>
      <c r="K49" s="10">
        <f t="shared" si="11"/>
        <v>871.71285363414131</v>
      </c>
      <c r="L49" s="10">
        <v>16</v>
      </c>
      <c r="M49" s="10">
        <v>12</v>
      </c>
      <c r="O49" s="10">
        <v>0</v>
      </c>
      <c r="P49" s="10">
        <f t="shared" si="12"/>
        <v>65.611539999999991</v>
      </c>
      <c r="Q49" s="10">
        <v>0</v>
      </c>
      <c r="R49" s="10">
        <f t="shared" si="13"/>
        <v>522.06734487986216</v>
      </c>
      <c r="S49" s="10">
        <v>16</v>
      </c>
      <c r="T49" s="10">
        <v>12</v>
      </c>
      <c r="V49" s="10">
        <v>0</v>
      </c>
      <c r="W49" s="10">
        <f t="shared" si="14"/>
        <v>72.788340000000005</v>
      </c>
      <c r="X49" s="10">
        <v>0</v>
      </c>
      <c r="Y49" s="10">
        <f t="shared" si="15"/>
        <v>328.97812532549335</v>
      </c>
      <c r="Z49" s="10">
        <v>16</v>
      </c>
      <c r="AA49" s="10">
        <v>12</v>
      </c>
      <c r="AC49" s="10">
        <v>0</v>
      </c>
      <c r="AD49" s="10">
        <f t="shared" si="16"/>
        <v>79.965140000000005</v>
      </c>
      <c r="AE49" s="10">
        <v>0</v>
      </c>
      <c r="AF49" s="10">
        <f t="shared" si="17"/>
        <v>216.26789435285878</v>
      </c>
      <c r="AG49" s="10">
        <v>16</v>
      </c>
      <c r="AH49" s="10">
        <v>12</v>
      </c>
    </row>
    <row r="50" spans="1:34" x14ac:dyDescent="0.3">
      <c r="A50" s="10">
        <v>0</v>
      </c>
      <c r="B50" s="10">
        <f t="shared" si="8"/>
        <v>51.257939999999998</v>
      </c>
      <c r="C50" s="10">
        <v>0</v>
      </c>
      <c r="D50" s="10">
        <f t="shared" si="9"/>
        <v>1549.4346231999307</v>
      </c>
      <c r="E50" s="10">
        <v>17</v>
      </c>
      <c r="F50" s="10">
        <v>13</v>
      </c>
      <c r="G50" s="20"/>
      <c r="H50" s="10">
        <v>0</v>
      </c>
      <c r="I50" s="10">
        <f t="shared" si="10"/>
        <v>58.434740000000005</v>
      </c>
      <c r="J50" s="10">
        <v>0</v>
      </c>
      <c r="K50" s="10">
        <f t="shared" si="11"/>
        <v>871.71285363414131</v>
      </c>
      <c r="L50" s="10">
        <v>17</v>
      </c>
      <c r="M50" s="10">
        <v>13</v>
      </c>
      <c r="O50" s="10">
        <v>0</v>
      </c>
      <c r="P50" s="10">
        <f t="shared" si="12"/>
        <v>65.611539999999991</v>
      </c>
      <c r="Q50" s="10">
        <v>0</v>
      </c>
      <c r="R50" s="10">
        <f t="shared" si="13"/>
        <v>522.06734487986216</v>
      </c>
      <c r="S50" s="10">
        <v>17</v>
      </c>
      <c r="T50" s="10">
        <v>13</v>
      </c>
      <c r="V50" s="10">
        <v>0</v>
      </c>
      <c r="W50" s="10">
        <f t="shared" si="14"/>
        <v>72.788340000000005</v>
      </c>
      <c r="X50" s="10">
        <v>0</v>
      </c>
      <c r="Y50" s="10">
        <f t="shared" si="15"/>
        <v>328.97812532549335</v>
      </c>
      <c r="Z50" s="10">
        <v>17</v>
      </c>
      <c r="AA50" s="10">
        <v>13</v>
      </c>
      <c r="AC50" s="10">
        <v>0</v>
      </c>
      <c r="AD50" s="10">
        <f t="shared" si="16"/>
        <v>79.965140000000005</v>
      </c>
      <c r="AE50" s="10">
        <v>0</v>
      </c>
      <c r="AF50" s="10">
        <f t="shared" si="17"/>
        <v>216.26789435285878</v>
      </c>
      <c r="AG50" s="10">
        <v>17</v>
      </c>
      <c r="AH50" s="10">
        <v>13</v>
      </c>
    </row>
    <row r="51" spans="1:34" x14ac:dyDescent="0.3">
      <c r="A51" s="10">
        <v>0</v>
      </c>
      <c r="B51" s="10">
        <f t="shared" si="8"/>
        <v>51.257939999999998</v>
      </c>
      <c r="C51" s="10">
        <v>0</v>
      </c>
      <c r="D51" s="10">
        <f t="shared" si="9"/>
        <v>1549.4346231999307</v>
      </c>
      <c r="E51" s="10">
        <v>18</v>
      </c>
      <c r="F51" s="10">
        <v>14</v>
      </c>
      <c r="G51" s="20"/>
      <c r="H51" s="10">
        <v>0</v>
      </c>
      <c r="I51" s="10">
        <f t="shared" si="10"/>
        <v>58.434740000000005</v>
      </c>
      <c r="J51" s="10">
        <v>0</v>
      </c>
      <c r="K51" s="10">
        <f t="shared" si="11"/>
        <v>871.71285363414131</v>
      </c>
      <c r="L51" s="10">
        <v>18</v>
      </c>
      <c r="M51" s="10">
        <v>14</v>
      </c>
      <c r="O51" s="10">
        <v>0</v>
      </c>
      <c r="P51" s="10">
        <f t="shared" si="12"/>
        <v>65.611539999999991</v>
      </c>
      <c r="Q51" s="10">
        <v>0</v>
      </c>
      <c r="R51" s="10">
        <f t="shared" si="13"/>
        <v>522.06734487986216</v>
      </c>
      <c r="S51" s="10">
        <v>18</v>
      </c>
      <c r="T51" s="10">
        <v>14</v>
      </c>
      <c r="V51" s="10">
        <v>0</v>
      </c>
      <c r="W51" s="10">
        <f t="shared" si="14"/>
        <v>72.788340000000005</v>
      </c>
      <c r="X51" s="10">
        <v>0</v>
      </c>
      <c r="Y51" s="10">
        <f t="shared" si="15"/>
        <v>328.97812532549335</v>
      </c>
      <c r="Z51" s="10">
        <v>18</v>
      </c>
      <c r="AA51" s="10">
        <v>14</v>
      </c>
      <c r="AC51" s="10">
        <v>0</v>
      </c>
      <c r="AD51" s="10">
        <f t="shared" si="16"/>
        <v>79.965140000000005</v>
      </c>
      <c r="AE51" s="10">
        <v>0</v>
      </c>
      <c r="AF51" s="10">
        <f t="shared" si="17"/>
        <v>216.26789435285878</v>
      </c>
      <c r="AG51" s="10">
        <v>18</v>
      </c>
      <c r="AH51" s="10">
        <v>14</v>
      </c>
    </row>
    <row r="52" spans="1:34" x14ac:dyDescent="0.3">
      <c r="A52" s="10">
        <v>0</v>
      </c>
      <c r="B52" s="10">
        <f t="shared" si="8"/>
        <v>51.257939999999998</v>
      </c>
      <c r="C52" s="10">
        <v>0</v>
      </c>
      <c r="D52" s="10">
        <f t="shared" si="9"/>
        <v>1549.4346231999307</v>
      </c>
      <c r="E52" s="10">
        <v>19</v>
      </c>
      <c r="F52" s="10">
        <v>15</v>
      </c>
      <c r="G52" s="20"/>
      <c r="H52" s="10">
        <v>0</v>
      </c>
      <c r="I52" s="10">
        <f t="shared" si="10"/>
        <v>58.434740000000005</v>
      </c>
      <c r="J52" s="10">
        <v>0</v>
      </c>
      <c r="K52" s="10">
        <f t="shared" si="11"/>
        <v>871.71285363414131</v>
      </c>
      <c r="L52" s="10">
        <v>19</v>
      </c>
      <c r="M52" s="10">
        <v>15</v>
      </c>
      <c r="O52" s="10">
        <v>0</v>
      </c>
      <c r="P52" s="10">
        <f t="shared" si="12"/>
        <v>65.611539999999991</v>
      </c>
      <c r="Q52" s="10">
        <v>0</v>
      </c>
      <c r="R52" s="10">
        <f t="shared" si="13"/>
        <v>522.06734487986216</v>
      </c>
      <c r="S52" s="10">
        <v>19</v>
      </c>
      <c r="T52" s="10">
        <v>15</v>
      </c>
      <c r="V52" s="10">
        <v>0</v>
      </c>
      <c r="W52" s="10">
        <f t="shared" si="14"/>
        <v>72.788340000000005</v>
      </c>
      <c r="X52" s="10">
        <v>0</v>
      </c>
      <c r="Y52" s="10">
        <f t="shared" si="15"/>
        <v>328.97812532549335</v>
      </c>
      <c r="Z52" s="10">
        <v>19</v>
      </c>
      <c r="AA52" s="10">
        <v>15</v>
      </c>
      <c r="AC52" s="10">
        <v>0</v>
      </c>
      <c r="AD52" s="10">
        <f t="shared" si="16"/>
        <v>79.965140000000005</v>
      </c>
      <c r="AE52" s="10">
        <v>0</v>
      </c>
      <c r="AF52" s="10">
        <f t="shared" si="17"/>
        <v>216.26789435285878</v>
      </c>
      <c r="AG52" s="10">
        <v>19</v>
      </c>
      <c r="AH52" s="10">
        <v>15</v>
      </c>
    </row>
    <row r="53" spans="1:34" x14ac:dyDescent="0.3">
      <c r="A53" s="10">
        <v>0</v>
      </c>
      <c r="B53" s="10">
        <f t="shared" si="8"/>
        <v>51.257939999999998</v>
      </c>
      <c r="C53" s="10">
        <v>0</v>
      </c>
      <c r="D53" s="10">
        <f t="shared" si="9"/>
        <v>1549.4346231999307</v>
      </c>
      <c r="E53" s="10">
        <v>20</v>
      </c>
      <c r="F53" s="10">
        <v>16</v>
      </c>
      <c r="G53" s="20"/>
      <c r="H53" s="10">
        <v>0</v>
      </c>
      <c r="I53" s="10">
        <f t="shared" si="10"/>
        <v>58.434740000000005</v>
      </c>
      <c r="J53" s="10">
        <v>0</v>
      </c>
      <c r="K53" s="10">
        <f t="shared" si="11"/>
        <v>871.71285363414131</v>
      </c>
      <c r="L53" s="10">
        <v>20</v>
      </c>
      <c r="M53" s="10">
        <v>16</v>
      </c>
      <c r="O53" s="10">
        <v>0</v>
      </c>
      <c r="P53" s="10">
        <f t="shared" si="12"/>
        <v>65.611539999999991</v>
      </c>
      <c r="Q53" s="10">
        <v>0</v>
      </c>
      <c r="R53" s="10">
        <f t="shared" si="13"/>
        <v>522.06734487986216</v>
      </c>
      <c r="S53" s="10">
        <v>20</v>
      </c>
      <c r="T53" s="10">
        <v>16</v>
      </c>
      <c r="V53" s="10">
        <v>0</v>
      </c>
      <c r="W53" s="10">
        <f t="shared" si="14"/>
        <v>72.788340000000005</v>
      </c>
      <c r="X53" s="10">
        <v>0</v>
      </c>
      <c r="Y53" s="10">
        <f t="shared" si="15"/>
        <v>328.97812532549335</v>
      </c>
      <c r="Z53" s="10">
        <v>20</v>
      </c>
      <c r="AA53" s="10">
        <v>16</v>
      </c>
      <c r="AC53" s="10">
        <v>0</v>
      </c>
      <c r="AD53" s="10">
        <f t="shared" si="16"/>
        <v>79.965140000000005</v>
      </c>
      <c r="AE53" s="10">
        <v>0</v>
      </c>
      <c r="AF53" s="10">
        <f t="shared" si="17"/>
        <v>216.26789435285878</v>
      </c>
      <c r="AG53" s="10">
        <v>20</v>
      </c>
      <c r="AH53" s="10">
        <v>16</v>
      </c>
    </row>
    <row r="54" spans="1:34" x14ac:dyDescent="0.3">
      <c r="A54" s="10">
        <v>0</v>
      </c>
      <c r="B54" s="10">
        <f t="shared" si="8"/>
        <v>51.257939999999998</v>
      </c>
      <c r="C54" s="10">
        <v>0</v>
      </c>
      <c r="D54" s="10">
        <f t="shared" si="9"/>
        <v>1549.4346231999307</v>
      </c>
      <c r="E54" s="10">
        <v>21</v>
      </c>
      <c r="F54" s="10">
        <v>17</v>
      </c>
      <c r="G54" s="20"/>
      <c r="H54" s="10">
        <v>0</v>
      </c>
      <c r="I54" s="10">
        <f t="shared" si="10"/>
        <v>58.434740000000005</v>
      </c>
      <c r="J54" s="10">
        <v>0</v>
      </c>
      <c r="K54" s="10">
        <f t="shared" si="11"/>
        <v>871.71285363414131</v>
      </c>
      <c r="L54" s="10">
        <v>21</v>
      </c>
      <c r="M54" s="10">
        <v>17</v>
      </c>
      <c r="O54" s="10">
        <v>0</v>
      </c>
      <c r="P54" s="10">
        <f t="shared" si="12"/>
        <v>65.611539999999991</v>
      </c>
      <c r="Q54" s="10">
        <v>0</v>
      </c>
      <c r="R54" s="10">
        <f t="shared" si="13"/>
        <v>522.06734487986216</v>
      </c>
      <c r="S54" s="10">
        <v>21</v>
      </c>
      <c r="T54" s="10">
        <v>17</v>
      </c>
      <c r="V54" s="10">
        <v>0</v>
      </c>
      <c r="W54" s="10">
        <f t="shared" si="14"/>
        <v>72.788340000000005</v>
      </c>
      <c r="X54" s="10">
        <v>0</v>
      </c>
      <c r="Y54" s="10">
        <f t="shared" si="15"/>
        <v>328.97812532549335</v>
      </c>
      <c r="Z54" s="10">
        <v>21</v>
      </c>
      <c r="AA54" s="10">
        <v>17</v>
      </c>
      <c r="AC54" s="10">
        <v>0</v>
      </c>
      <c r="AD54" s="10">
        <f t="shared" si="16"/>
        <v>79.965140000000005</v>
      </c>
      <c r="AE54" s="10">
        <v>0</v>
      </c>
      <c r="AF54" s="10">
        <f t="shared" si="17"/>
        <v>216.26789435285878</v>
      </c>
      <c r="AG54" s="10">
        <v>21</v>
      </c>
      <c r="AH54" s="10">
        <v>17</v>
      </c>
    </row>
    <row r="55" spans="1:34" x14ac:dyDescent="0.3">
      <c r="A55" s="10">
        <v>0</v>
      </c>
      <c r="B55" s="10">
        <f t="shared" si="8"/>
        <v>51.257939999999998</v>
      </c>
      <c r="C55" s="10">
        <v>0</v>
      </c>
      <c r="D55" s="10">
        <f t="shared" si="9"/>
        <v>1549.4346231999307</v>
      </c>
      <c r="E55" s="10">
        <v>22</v>
      </c>
      <c r="F55" s="10">
        <v>18</v>
      </c>
      <c r="G55" s="20"/>
      <c r="H55" s="10">
        <v>0</v>
      </c>
      <c r="I55" s="10">
        <f t="shared" si="10"/>
        <v>58.434740000000005</v>
      </c>
      <c r="J55" s="10">
        <v>0</v>
      </c>
      <c r="K55" s="10">
        <f t="shared" si="11"/>
        <v>871.71285363414131</v>
      </c>
      <c r="L55" s="10">
        <v>22</v>
      </c>
      <c r="M55" s="10">
        <v>18</v>
      </c>
      <c r="O55" s="10">
        <v>0</v>
      </c>
      <c r="P55" s="10">
        <f t="shared" si="12"/>
        <v>65.611539999999991</v>
      </c>
      <c r="Q55" s="10">
        <v>0</v>
      </c>
      <c r="R55" s="10">
        <f t="shared" si="13"/>
        <v>522.06734487986216</v>
      </c>
      <c r="S55" s="10">
        <v>22</v>
      </c>
      <c r="T55" s="10">
        <v>18</v>
      </c>
      <c r="V55" s="10">
        <v>0</v>
      </c>
      <c r="W55" s="10">
        <f t="shared" si="14"/>
        <v>72.788340000000005</v>
      </c>
      <c r="X55" s="10">
        <v>0</v>
      </c>
      <c r="Y55" s="10">
        <f t="shared" si="15"/>
        <v>328.97812532549335</v>
      </c>
      <c r="Z55" s="10">
        <v>22</v>
      </c>
      <c r="AA55" s="10">
        <v>18</v>
      </c>
      <c r="AC55" s="10">
        <v>0</v>
      </c>
      <c r="AD55" s="10">
        <f t="shared" si="16"/>
        <v>79.965140000000005</v>
      </c>
      <c r="AE55" s="10">
        <v>0</v>
      </c>
      <c r="AF55" s="10">
        <f t="shared" si="17"/>
        <v>216.26789435285878</v>
      </c>
      <c r="AG55" s="10">
        <v>22</v>
      </c>
      <c r="AH55" s="10">
        <v>18</v>
      </c>
    </row>
    <row r="56" spans="1:34" x14ac:dyDescent="0.3">
      <c r="A56" s="10">
        <v>0</v>
      </c>
      <c r="B56" s="10">
        <f t="shared" si="8"/>
        <v>51.257939999999998</v>
      </c>
      <c r="C56" s="10">
        <v>0</v>
      </c>
      <c r="D56" s="10">
        <f t="shared" si="9"/>
        <v>1549.4346231999307</v>
      </c>
      <c r="E56" s="10">
        <v>23</v>
      </c>
      <c r="F56" s="10">
        <v>19</v>
      </c>
      <c r="G56" s="20"/>
      <c r="H56" s="10">
        <v>0</v>
      </c>
      <c r="I56" s="10">
        <f t="shared" si="10"/>
        <v>58.434740000000005</v>
      </c>
      <c r="J56" s="10">
        <v>0</v>
      </c>
      <c r="K56" s="10">
        <f t="shared" si="11"/>
        <v>871.71285363414131</v>
      </c>
      <c r="L56" s="10">
        <v>23</v>
      </c>
      <c r="M56" s="10">
        <v>19</v>
      </c>
      <c r="O56" s="10">
        <v>0</v>
      </c>
      <c r="P56" s="10">
        <f t="shared" si="12"/>
        <v>65.611539999999991</v>
      </c>
      <c r="Q56" s="10">
        <v>0</v>
      </c>
      <c r="R56" s="10">
        <f t="shared" si="13"/>
        <v>522.06734487986216</v>
      </c>
      <c r="S56" s="10">
        <v>23</v>
      </c>
      <c r="T56" s="10">
        <v>19</v>
      </c>
      <c r="V56" s="10">
        <v>0</v>
      </c>
      <c r="W56" s="10">
        <f t="shared" si="14"/>
        <v>72.788340000000005</v>
      </c>
      <c r="X56" s="10">
        <v>0</v>
      </c>
      <c r="Y56" s="10">
        <f t="shared" si="15"/>
        <v>328.97812532549335</v>
      </c>
      <c r="Z56" s="10">
        <v>23</v>
      </c>
      <c r="AA56" s="10">
        <v>19</v>
      </c>
      <c r="AC56" s="10">
        <v>0</v>
      </c>
      <c r="AD56" s="10">
        <f t="shared" si="16"/>
        <v>79.965140000000005</v>
      </c>
      <c r="AE56" s="10">
        <v>0</v>
      </c>
      <c r="AF56" s="10">
        <f t="shared" si="17"/>
        <v>216.26789435285878</v>
      </c>
      <c r="AG56" s="10">
        <v>23</v>
      </c>
      <c r="AH56" s="10">
        <v>19</v>
      </c>
    </row>
    <row r="57" spans="1:34" x14ac:dyDescent="0.3">
      <c r="A57" s="10">
        <v>0</v>
      </c>
      <c r="B57" s="10">
        <f t="shared" si="8"/>
        <v>51.257939999999998</v>
      </c>
      <c r="C57" s="10">
        <f>B27</f>
        <v>3075.4764</v>
      </c>
      <c r="D57" s="10">
        <f t="shared" si="9"/>
        <v>1549.4346231999307</v>
      </c>
      <c r="E57" s="10">
        <v>24</v>
      </c>
      <c r="F57" s="10">
        <v>20</v>
      </c>
      <c r="G57" s="20"/>
      <c r="H57" s="10">
        <v>0</v>
      </c>
      <c r="I57" s="10">
        <f t="shared" si="10"/>
        <v>58.434740000000005</v>
      </c>
      <c r="J57" s="10">
        <f>I27</f>
        <v>3506.0844000000002</v>
      </c>
      <c r="K57" s="10">
        <f t="shared" si="11"/>
        <v>871.71285363414131</v>
      </c>
      <c r="L57" s="10">
        <v>24</v>
      </c>
      <c r="M57" s="10">
        <v>20</v>
      </c>
      <c r="O57" s="10">
        <v>0</v>
      </c>
      <c r="P57" s="10">
        <f t="shared" si="12"/>
        <v>65.611539999999991</v>
      </c>
      <c r="Q57" s="10">
        <f>P27</f>
        <v>3936.6923999999995</v>
      </c>
      <c r="R57" s="10">
        <f t="shared" si="13"/>
        <v>522.06734487986216</v>
      </c>
      <c r="S57" s="10">
        <v>24</v>
      </c>
      <c r="T57" s="10">
        <v>20</v>
      </c>
      <c r="V57" s="10">
        <v>0</v>
      </c>
      <c r="W57" s="10">
        <f t="shared" si="14"/>
        <v>72.788340000000005</v>
      </c>
      <c r="X57" s="10">
        <f>W27</f>
        <v>4367.3004000000001</v>
      </c>
      <c r="Y57" s="10">
        <f t="shared" si="15"/>
        <v>328.97812532549335</v>
      </c>
      <c r="Z57" s="10">
        <v>24</v>
      </c>
      <c r="AA57" s="10">
        <v>20</v>
      </c>
      <c r="AC57" s="10">
        <v>0</v>
      </c>
      <c r="AD57" s="10">
        <f t="shared" si="16"/>
        <v>79.965140000000005</v>
      </c>
      <c r="AE57" s="10">
        <f>AD27</f>
        <v>4797.9084000000003</v>
      </c>
      <c r="AF57" s="10">
        <f t="shared" si="17"/>
        <v>216.26789435285878</v>
      </c>
      <c r="AG57" s="10">
        <v>24</v>
      </c>
      <c r="AH57" s="10">
        <v>20</v>
      </c>
    </row>
    <row r="58" spans="1:34" x14ac:dyDescent="0.3">
      <c r="G58" s="20"/>
    </row>
    <row r="59" spans="1:34" x14ac:dyDescent="0.3">
      <c r="A59" s="15" t="s">
        <v>29</v>
      </c>
      <c r="B59" s="15"/>
      <c r="C59" s="15"/>
      <c r="G59" s="20"/>
      <c r="H59" s="15" t="s">
        <v>29</v>
      </c>
      <c r="I59" s="15"/>
      <c r="J59" s="15"/>
      <c r="O59" s="15" t="s">
        <v>29</v>
      </c>
      <c r="P59" s="15"/>
      <c r="Q59" s="15"/>
      <c r="V59" s="15" t="s">
        <v>29</v>
      </c>
      <c r="W59" s="15"/>
      <c r="X59" s="15"/>
      <c r="AC59" s="15" t="s">
        <v>29</v>
      </c>
      <c r="AD59" s="15"/>
      <c r="AE59" s="15"/>
    </row>
    <row r="60" spans="1:34" ht="28.8" x14ac:dyDescent="0.3">
      <c r="A60" s="1" t="s">
        <v>35</v>
      </c>
      <c r="B60" s="13">
        <f>NPV(5%,A34:A37)</f>
        <v>4543.9529546331005</v>
      </c>
      <c r="C60" s="11" t="s">
        <v>34</v>
      </c>
      <c r="G60" s="20"/>
      <c r="H60" s="1" t="s">
        <v>35</v>
      </c>
      <c r="I60" s="13">
        <f>NPV(5%,H34:H37)</f>
        <v>5180.1673940899109</v>
      </c>
      <c r="J60" s="11" t="s">
        <v>34</v>
      </c>
      <c r="O60" s="1" t="s">
        <v>35</v>
      </c>
      <c r="P60" s="13">
        <f>NPV(5%,O34:O37)</f>
        <v>5816.3818335467204</v>
      </c>
      <c r="Q60" s="11" t="s">
        <v>34</v>
      </c>
      <c r="V60" s="1" t="s">
        <v>35</v>
      </c>
      <c r="W60" s="13">
        <f>NPV(5%,V34:V37)</f>
        <v>6452.5962730035317</v>
      </c>
      <c r="X60" s="11" t="s">
        <v>34</v>
      </c>
      <c r="AC60" s="1" t="s">
        <v>35</v>
      </c>
      <c r="AD60" s="13">
        <f>NPV(5%,AC34:AC37)</f>
        <v>7088.810712460343</v>
      </c>
      <c r="AE60" s="11" t="s">
        <v>34</v>
      </c>
    </row>
    <row r="61" spans="1:34" ht="28.8" x14ac:dyDescent="0.3">
      <c r="A61" s="1" t="s">
        <v>30</v>
      </c>
      <c r="B61" s="13">
        <f>NPV(5%,B34:B37,B38:B57)</f>
        <v>525.53183499080615</v>
      </c>
      <c r="C61" s="11" t="s">
        <v>34</v>
      </c>
      <c r="G61" s="20"/>
      <c r="H61" s="1" t="s">
        <v>30</v>
      </c>
      <c r="I61" s="13">
        <f>NPV(5%,I34:I37,I38:I57)</f>
        <v>599.11334984220343</v>
      </c>
      <c r="J61" s="11" t="s">
        <v>34</v>
      </c>
      <c r="O61" s="1" t="s">
        <v>30</v>
      </c>
      <c r="P61" s="13">
        <f>NPV(5%,P34:P37,P38:P57)</f>
        <v>672.69486469360015</v>
      </c>
      <c r="Q61" s="11" t="s">
        <v>34</v>
      </c>
      <c r="V61" s="1" t="s">
        <v>30</v>
      </c>
      <c r="W61" s="13">
        <f>NPV(5%,W34:W37,W38:W57)</f>
        <v>746.27637954499744</v>
      </c>
      <c r="X61" s="11" t="s">
        <v>34</v>
      </c>
      <c r="AC61" s="1" t="s">
        <v>30</v>
      </c>
      <c r="AD61" s="13">
        <f>NPV(5%,AD34:AD37,AD38:AD57)</f>
        <v>819.85789439639439</v>
      </c>
      <c r="AE61" s="11" t="s">
        <v>34</v>
      </c>
    </row>
    <row r="62" spans="1:34" x14ac:dyDescent="0.3">
      <c r="A62" s="1" t="s">
        <v>7</v>
      </c>
      <c r="B62" s="13">
        <f>NPV(5%,C34:C37,C38:C56,C57)</f>
        <v>953.60654047160722</v>
      </c>
      <c r="C62" s="11" t="s">
        <v>34</v>
      </c>
      <c r="G62" s="20"/>
      <c r="H62" s="1" t="s">
        <v>7</v>
      </c>
      <c r="I62" s="13">
        <f>NPV(5%,J34:J37,J38:J56,J57)</f>
        <v>1087.1242631825985</v>
      </c>
      <c r="J62" s="11" t="s">
        <v>34</v>
      </c>
      <c r="O62" s="1" t="s">
        <v>7</v>
      </c>
      <c r="P62" s="13">
        <f>NPV(5%,Q34:Q37,Q38:Q56,Q57)</f>
        <v>1220.6419858935897</v>
      </c>
      <c r="Q62" s="11" t="s">
        <v>34</v>
      </c>
      <c r="V62" s="1" t="s">
        <v>7</v>
      </c>
      <c r="W62" s="13">
        <f>NPV(5%,X34:X37,X38:X56,X57)</f>
        <v>1354.1597086045811</v>
      </c>
      <c r="X62" s="11" t="s">
        <v>34</v>
      </c>
      <c r="AC62" s="1" t="s">
        <v>7</v>
      </c>
      <c r="AD62" s="13">
        <f>NPV(5%,AE34:AE37,AE38:AE56,AE57)</f>
        <v>1487.6774313155727</v>
      </c>
      <c r="AE62" s="11" t="s">
        <v>34</v>
      </c>
    </row>
    <row r="63" spans="1:34" ht="28.8" x14ac:dyDescent="0.3">
      <c r="A63" s="1" t="s">
        <v>26</v>
      </c>
      <c r="B63" s="13">
        <f>NPV(5%,D34:D37,D38:D57)</f>
        <v>15885.874865992431</v>
      </c>
      <c r="C63" s="11" t="s">
        <v>34</v>
      </c>
      <c r="G63" s="20"/>
      <c r="H63" s="1" t="s">
        <v>26</v>
      </c>
      <c r="I63" s="13">
        <f>NPV(5%,K34:K37,K38:K57)</f>
        <v>8937.4027819967469</v>
      </c>
      <c r="J63" s="11" t="s">
        <v>34</v>
      </c>
      <c r="O63" s="1" t="s">
        <v>26</v>
      </c>
      <c r="P63" s="13">
        <f>NPV(5%,R34:R37,R38:R57)</f>
        <v>5352.5953197395756</v>
      </c>
      <c r="Q63" s="11" t="s">
        <v>34</v>
      </c>
      <c r="V63" s="1" t="s">
        <v>26</v>
      </c>
      <c r="W63" s="13">
        <f>NPV(5%,Y34:Y37,Y38:Y57)</f>
        <v>3372.9111601859522</v>
      </c>
      <c r="X63" s="11" t="s">
        <v>34</v>
      </c>
      <c r="AC63" s="1" t="s">
        <v>26</v>
      </c>
      <c r="AD63" s="13">
        <f>NPV(5%,AF34:AF37,AF38:AF57)</f>
        <v>2217.3279567781242</v>
      </c>
      <c r="AE63" s="11" t="s">
        <v>34</v>
      </c>
    </row>
    <row r="64" spans="1:34" x14ac:dyDescent="0.3">
      <c r="A64" s="1"/>
      <c r="B64" s="4"/>
      <c r="C64" s="11"/>
      <c r="G64" s="20"/>
      <c r="H64" s="1"/>
      <c r="I64" s="4"/>
      <c r="J64" s="11"/>
      <c r="O64" s="1"/>
      <c r="P64" s="4"/>
      <c r="Q64" s="11"/>
      <c r="V64" s="1"/>
      <c r="W64" s="4"/>
      <c r="X64" s="11"/>
      <c r="AC64" s="1"/>
      <c r="AD64" s="4"/>
      <c r="AE64" s="11"/>
    </row>
    <row r="65" spans="1:31" ht="28.8" x14ac:dyDescent="0.3">
      <c r="A65" s="1" t="s">
        <v>31</v>
      </c>
      <c r="B65" s="13">
        <f>B60+B61</f>
        <v>5069.4847896239062</v>
      </c>
      <c r="C65" s="11" t="s">
        <v>34</v>
      </c>
      <c r="G65" s="20"/>
      <c r="H65" s="1" t="s">
        <v>31</v>
      </c>
      <c r="I65" s="13">
        <f>I60+I61</f>
        <v>5779.2807439321141</v>
      </c>
      <c r="J65" s="11" t="s">
        <v>34</v>
      </c>
      <c r="O65" s="1" t="s">
        <v>31</v>
      </c>
      <c r="P65" s="13">
        <f>P60+P61</f>
        <v>6489.0766982403202</v>
      </c>
      <c r="Q65" s="11" t="s">
        <v>34</v>
      </c>
      <c r="V65" s="1" t="s">
        <v>31</v>
      </c>
      <c r="W65" s="13">
        <f>W60+W61</f>
        <v>7198.872652548529</v>
      </c>
      <c r="X65" s="11" t="s">
        <v>34</v>
      </c>
      <c r="AC65" s="1" t="s">
        <v>31</v>
      </c>
      <c r="AD65" s="13">
        <f>AD60+AD61</f>
        <v>7908.6686068567378</v>
      </c>
      <c r="AE65" s="11" t="s">
        <v>34</v>
      </c>
    </row>
    <row r="66" spans="1:31" ht="43.2" x14ac:dyDescent="0.3">
      <c r="A66" s="1" t="s">
        <v>32</v>
      </c>
      <c r="B66" s="13">
        <f>B65-B62</f>
        <v>4115.8782491522988</v>
      </c>
      <c r="C66" s="11" t="s">
        <v>34</v>
      </c>
      <c r="G66" s="20"/>
      <c r="H66" s="1" t="s">
        <v>32</v>
      </c>
      <c r="I66" s="13">
        <f>I65-I62</f>
        <v>4692.156480749516</v>
      </c>
      <c r="J66" s="11" t="s">
        <v>34</v>
      </c>
      <c r="O66" s="1" t="s">
        <v>32</v>
      </c>
      <c r="P66" s="13">
        <f>P65-P62</f>
        <v>5268.4347123467305</v>
      </c>
      <c r="Q66" s="11" t="s">
        <v>34</v>
      </c>
      <c r="V66" s="1" t="s">
        <v>32</v>
      </c>
      <c r="W66" s="13">
        <f>W65-W62</f>
        <v>5844.7129439439477</v>
      </c>
      <c r="X66" s="11" t="s">
        <v>34</v>
      </c>
      <c r="AC66" s="1" t="s">
        <v>32</v>
      </c>
      <c r="AD66" s="13">
        <f>AD65-AD62</f>
        <v>6420.9911755411649</v>
      </c>
      <c r="AE66" s="11" t="s">
        <v>34</v>
      </c>
    </row>
    <row r="67" spans="1:31" ht="57.6" x14ac:dyDescent="0.3">
      <c r="A67" s="1" t="s">
        <v>33</v>
      </c>
      <c r="B67" s="13">
        <f>B66+B63</f>
        <v>20001.753115144729</v>
      </c>
      <c r="C67" s="11" t="s">
        <v>34</v>
      </c>
      <c r="G67" s="20"/>
      <c r="H67" s="1" t="s">
        <v>33</v>
      </c>
      <c r="I67" s="13">
        <f>I66+I63</f>
        <v>13629.559262746263</v>
      </c>
      <c r="J67" s="11" t="s">
        <v>34</v>
      </c>
      <c r="O67" s="1" t="s">
        <v>33</v>
      </c>
      <c r="P67" s="13">
        <f>P66+P63</f>
        <v>10621.030032086306</v>
      </c>
      <c r="Q67" s="11" t="s">
        <v>34</v>
      </c>
      <c r="V67" s="1" t="s">
        <v>33</v>
      </c>
      <c r="W67" s="13">
        <f>W66+W63</f>
        <v>9217.6241041298999</v>
      </c>
      <c r="X67" s="11" t="s">
        <v>34</v>
      </c>
      <c r="AC67" s="1" t="s">
        <v>33</v>
      </c>
      <c r="AD67" s="13">
        <f>AD66+AD63</f>
        <v>8638.3191323192896</v>
      </c>
      <c r="AE67" s="11" t="s">
        <v>34</v>
      </c>
    </row>
    <row r="68" spans="1:31" x14ac:dyDescent="0.3">
      <c r="G68" s="20"/>
    </row>
    <row r="69" spans="1:31" x14ac:dyDescent="0.3">
      <c r="A69" s="19" t="s">
        <v>20</v>
      </c>
      <c r="B69" s="19"/>
      <c r="C69" s="19"/>
      <c r="G69" s="20"/>
      <c r="H69" s="19" t="s">
        <v>20</v>
      </c>
      <c r="I69" s="19"/>
      <c r="J69" s="19"/>
      <c r="O69" s="19" t="s">
        <v>20</v>
      </c>
      <c r="P69" s="19"/>
      <c r="Q69" s="19"/>
      <c r="V69" s="19" t="s">
        <v>20</v>
      </c>
      <c r="W69" s="19"/>
      <c r="X69" s="19"/>
    </row>
    <row r="70" spans="1:31" x14ac:dyDescent="0.3">
      <c r="A70" s="14" t="s">
        <v>13</v>
      </c>
      <c r="B70" s="14"/>
      <c r="C70" s="14"/>
      <c r="G70" s="20"/>
      <c r="H70" s="14" t="s">
        <v>13</v>
      </c>
      <c r="I70" s="14"/>
      <c r="J70" s="14"/>
      <c r="O70" s="14" t="s">
        <v>13</v>
      </c>
      <c r="P70" s="14"/>
      <c r="Q70" s="14"/>
      <c r="V70" s="14" t="s">
        <v>13</v>
      </c>
      <c r="W70" s="14"/>
      <c r="X70" s="14"/>
    </row>
    <row r="71" spans="1:31" x14ac:dyDescent="0.3">
      <c r="A71" s="1" t="s">
        <v>9</v>
      </c>
      <c r="B71" s="5">
        <v>4</v>
      </c>
      <c r="C71" s="11" t="s">
        <v>14</v>
      </c>
      <c r="G71" s="20"/>
      <c r="H71" s="1" t="s">
        <v>9</v>
      </c>
      <c r="I71" s="5">
        <v>4.5</v>
      </c>
      <c r="J71" s="11" t="s">
        <v>14</v>
      </c>
      <c r="O71" s="1" t="s">
        <v>9</v>
      </c>
      <c r="P71" s="5">
        <v>5</v>
      </c>
      <c r="Q71" s="11" t="s">
        <v>14</v>
      </c>
      <c r="V71" s="1" t="s">
        <v>9</v>
      </c>
      <c r="W71" s="5">
        <v>5.5</v>
      </c>
      <c r="X71" s="11" t="s">
        <v>14</v>
      </c>
    </row>
    <row r="72" spans="1:31" x14ac:dyDescent="0.3">
      <c r="A72" s="1" t="s">
        <v>8</v>
      </c>
      <c r="B72" s="5">
        <f>F16</f>
        <v>335.65033495475927</v>
      </c>
      <c r="C72" s="11" t="s">
        <v>15</v>
      </c>
      <c r="G72" s="20"/>
      <c r="H72" s="1" t="s">
        <v>8</v>
      </c>
      <c r="I72" s="5">
        <f>F17</f>
        <v>317.46974646415549</v>
      </c>
      <c r="J72" s="11" t="s">
        <v>15</v>
      </c>
      <c r="O72" s="1" t="s">
        <v>8</v>
      </c>
      <c r="P72" s="5">
        <f>F18</f>
        <v>309.30669855857798</v>
      </c>
      <c r="Q72" s="11" t="s">
        <v>15</v>
      </c>
      <c r="V72" s="1" t="s">
        <v>8</v>
      </c>
      <c r="W72" s="5">
        <f>F19</f>
        <v>305.56824080954925</v>
      </c>
      <c r="X72" s="11" t="s">
        <v>15</v>
      </c>
    </row>
    <row r="73" spans="1:31" x14ac:dyDescent="0.3">
      <c r="A73" s="1" t="s">
        <v>6</v>
      </c>
      <c r="B73" s="5">
        <f>C16</f>
        <v>5085.7939999999999</v>
      </c>
      <c r="C73" s="12" t="s">
        <v>15</v>
      </c>
      <c r="G73" s="20"/>
      <c r="H73" s="1" t="s">
        <v>6</v>
      </c>
      <c r="I73" s="5">
        <f>C17</f>
        <v>5798.4740000000002</v>
      </c>
      <c r="J73" s="12" t="s">
        <v>15</v>
      </c>
      <c r="O73" s="1" t="s">
        <v>6</v>
      </c>
      <c r="P73" s="5">
        <f>C18</f>
        <v>6511.1539999999995</v>
      </c>
      <c r="Q73" s="12" t="s">
        <v>15</v>
      </c>
      <c r="V73" s="1" t="s">
        <v>6</v>
      </c>
      <c r="W73" s="5">
        <f>C19</f>
        <v>7223.8339999999998</v>
      </c>
      <c r="X73" s="12" t="s">
        <v>15</v>
      </c>
    </row>
    <row r="74" spans="1:31" ht="28.8" x14ac:dyDescent="0.3">
      <c r="A74" s="1" t="s">
        <v>10</v>
      </c>
      <c r="B74" s="6">
        <f>0.01*B73</f>
        <v>50.857939999999999</v>
      </c>
      <c r="C74" s="12" t="s">
        <v>16</v>
      </c>
      <c r="G74" s="20"/>
      <c r="H74" s="1" t="s">
        <v>10</v>
      </c>
      <c r="I74" s="6">
        <f>0.01*I73</f>
        <v>57.984740000000002</v>
      </c>
      <c r="J74" s="12" t="s">
        <v>16</v>
      </c>
      <c r="O74" s="1" t="s">
        <v>10</v>
      </c>
      <c r="P74" s="6">
        <f>0.01*P73</f>
        <v>65.111539999999991</v>
      </c>
      <c r="Q74" s="12" t="s">
        <v>16</v>
      </c>
      <c r="V74" s="1" t="s">
        <v>10</v>
      </c>
      <c r="W74" s="6">
        <f>0.01*W73</f>
        <v>72.238339999999994</v>
      </c>
      <c r="X74" s="12" t="s">
        <v>16</v>
      </c>
    </row>
    <row r="75" spans="1:31" x14ac:dyDescent="0.3">
      <c r="A75" s="1" t="s">
        <v>7</v>
      </c>
      <c r="B75" s="6">
        <f>0.6*B73</f>
        <v>3051.4764</v>
      </c>
      <c r="C75" s="12" t="s">
        <v>16</v>
      </c>
      <c r="G75" s="20"/>
      <c r="H75" s="1" t="s">
        <v>7</v>
      </c>
      <c r="I75" s="6">
        <f>0.6*I73</f>
        <v>3479.0844000000002</v>
      </c>
      <c r="J75" s="12" t="s">
        <v>16</v>
      </c>
      <c r="O75" s="1" t="s">
        <v>7</v>
      </c>
      <c r="P75" s="6">
        <f>0.6*P73</f>
        <v>3906.6923999999995</v>
      </c>
      <c r="Q75" s="12" t="s">
        <v>16</v>
      </c>
      <c r="V75" s="1" t="s">
        <v>7</v>
      </c>
      <c r="W75" s="6">
        <f>0.6*W73</f>
        <v>4334.3004000000001</v>
      </c>
      <c r="X75" s="12" t="s">
        <v>16</v>
      </c>
    </row>
    <row r="76" spans="1:31" ht="28.8" x14ac:dyDescent="0.3">
      <c r="A76" s="1" t="s">
        <v>11</v>
      </c>
      <c r="B76" s="7">
        <v>0.05</v>
      </c>
      <c r="C76" s="12" t="s">
        <v>17</v>
      </c>
      <c r="G76" s="20"/>
      <c r="H76" s="1" t="s">
        <v>11</v>
      </c>
      <c r="I76" s="7">
        <v>0.05</v>
      </c>
      <c r="J76" s="12" t="s">
        <v>17</v>
      </c>
      <c r="O76" s="1" t="s">
        <v>11</v>
      </c>
      <c r="P76" s="7">
        <v>0.05</v>
      </c>
      <c r="Q76" s="12" t="s">
        <v>17</v>
      </c>
      <c r="V76" s="1" t="s">
        <v>11</v>
      </c>
      <c r="W76" s="7">
        <v>0.05</v>
      </c>
      <c r="X76" s="12" t="s">
        <v>17</v>
      </c>
    </row>
    <row r="77" spans="1:31" ht="28.8" x14ac:dyDescent="0.3">
      <c r="A77" s="1" t="s">
        <v>12</v>
      </c>
      <c r="B77" s="6">
        <v>20</v>
      </c>
      <c r="C77" s="12" t="s">
        <v>18</v>
      </c>
      <c r="G77" s="20"/>
      <c r="H77" s="1" t="s">
        <v>12</v>
      </c>
      <c r="I77" s="6">
        <v>20</v>
      </c>
      <c r="J77" s="12" t="s">
        <v>18</v>
      </c>
      <c r="O77" s="1" t="s">
        <v>12</v>
      </c>
      <c r="P77" s="6">
        <v>20</v>
      </c>
      <c r="Q77" s="12" t="s">
        <v>18</v>
      </c>
      <c r="V77" s="1" t="s">
        <v>12</v>
      </c>
      <c r="W77" s="6">
        <v>20</v>
      </c>
      <c r="X77" s="12" t="s">
        <v>18</v>
      </c>
    </row>
    <row r="78" spans="1:31" ht="28.8" x14ac:dyDescent="0.3">
      <c r="A78" s="1" t="s">
        <v>13</v>
      </c>
      <c r="B78" s="6">
        <v>4</v>
      </c>
      <c r="C78" s="12" t="s">
        <v>18</v>
      </c>
      <c r="G78" s="20"/>
      <c r="H78" s="1" t="s">
        <v>13</v>
      </c>
      <c r="I78" s="6">
        <v>4</v>
      </c>
      <c r="J78" s="12" t="s">
        <v>18</v>
      </c>
      <c r="O78" s="1" t="s">
        <v>13</v>
      </c>
      <c r="P78" s="6">
        <v>4</v>
      </c>
      <c r="Q78" s="12" t="s">
        <v>18</v>
      </c>
      <c r="V78" s="1" t="s">
        <v>13</v>
      </c>
      <c r="W78" s="6">
        <v>4</v>
      </c>
      <c r="X78" s="12" t="s">
        <v>18</v>
      </c>
    </row>
    <row r="79" spans="1:31" x14ac:dyDescent="0.3">
      <c r="G79" s="20"/>
    </row>
    <row r="80" spans="1:31" x14ac:dyDescent="0.3">
      <c r="A80" s="14" t="s">
        <v>24</v>
      </c>
      <c r="B80" s="14"/>
      <c r="C80" s="14"/>
      <c r="G80" s="20"/>
      <c r="H80" s="14" t="s">
        <v>24</v>
      </c>
      <c r="I80" s="14"/>
      <c r="J80" s="14"/>
      <c r="O80" s="14" t="s">
        <v>24</v>
      </c>
      <c r="P80" s="14"/>
      <c r="Q80" s="14"/>
      <c r="V80" s="14" t="s">
        <v>24</v>
      </c>
      <c r="W80" s="14"/>
      <c r="X80" s="14"/>
    </row>
    <row r="81" spans="1:27" ht="28.8" x14ac:dyDescent="0.3">
      <c r="A81" s="8" t="s">
        <v>6</v>
      </c>
      <c r="B81" s="9" t="s">
        <v>25</v>
      </c>
      <c r="C81" s="8" t="s">
        <v>7</v>
      </c>
      <c r="D81" s="9" t="s">
        <v>26</v>
      </c>
      <c r="E81" s="9" t="s">
        <v>27</v>
      </c>
      <c r="F81" s="9" t="s">
        <v>28</v>
      </c>
      <c r="G81" s="20"/>
      <c r="H81" s="8" t="s">
        <v>6</v>
      </c>
      <c r="I81" s="9" t="s">
        <v>25</v>
      </c>
      <c r="J81" s="8" t="s">
        <v>7</v>
      </c>
      <c r="K81" s="9" t="s">
        <v>26</v>
      </c>
      <c r="L81" s="9" t="s">
        <v>27</v>
      </c>
      <c r="M81" s="9" t="s">
        <v>28</v>
      </c>
      <c r="O81" s="8" t="s">
        <v>6</v>
      </c>
      <c r="P81" s="9" t="s">
        <v>25</v>
      </c>
      <c r="Q81" s="8" t="s">
        <v>7</v>
      </c>
      <c r="R81" s="9" t="s">
        <v>26</v>
      </c>
      <c r="S81" s="9" t="s">
        <v>27</v>
      </c>
      <c r="T81" s="9" t="s">
        <v>28</v>
      </c>
      <c r="V81" s="8" t="s">
        <v>6</v>
      </c>
      <c r="W81" s="9" t="s">
        <v>25</v>
      </c>
      <c r="X81" s="8" t="s">
        <v>7</v>
      </c>
      <c r="Y81" s="9" t="s">
        <v>26</v>
      </c>
      <c r="Z81" s="9" t="s">
        <v>27</v>
      </c>
      <c r="AA81" s="9" t="s">
        <v>28</v>
      </c>
    </row>
    <row r="82" spans="1:27" x14ac:dyDescent="0.3">
      <c r="A82" s="10">
        <f>B73/$B78</f>
        <v>1271.4485</v>
      </c>
      <c r="B82" s="10">
        <v>0</v>
      </c>
      <c r="C82" s="10">
        <v>0</v>
      </c>
      <c r="D82" s="10">
        <v>0</v>
      </c>
      <c r="E82" s="10">
        <v>1</v>
      </c>
      <c r="F82" s="10"/>
      <c r="G82" s="20"/>
      <c r="H82" s="10">
        <f>I73/$I78</f>
        <v>1449.6185</v>
      </c>
      <c r="I82" s="10">
        <v>0</v>
      </c>
      <c r="J82" s="10">
        <v>0</v>
      </c>
      <c r="K82" s="10">
        <v>0</v>
      </c>
      <c r="L82" s="10">
        <v>1</v>
      </c>
      <c r="M82" s="10"/>
      <c r="O82" s="10">
        <f>P73/$I78</f>
        <v>1627.7884999999999</v>
      </c>
      <c r="P82" s="10">
        <v>0</v>
      </c>
      <c r="Q82" s="10">
        <v>0</v>
      </c>
      <c r="R82" s="10">
        <v>0</v>
      </c>
      <c r="S82" s="10">
        <v>1</v>
      </c>
      <c r="T82" s="10"/>
      <c r="V82" s="10">
        <f>W73/$I78</f>
        <v>1805.9585</v>
      </c>
      <c r="W82" s="10">
        <v>0</v>
      </c>
      <c r="X82" s="10">
        <v>0</v>
      </c>
      <c r="Y82" s="10">
        <v>0</v>
      </c>
      <c r="Z82" s="10">
        <v>1</v>
      </c>
      <c r="AA82" s="10"/>
    </row>
    <row r="83" spans="1:27" x14ac:dyDescent="0.3">
      <c r="A83" s="10">
        <f>B73/B78</f>
        <v>1271.4485</v>
      </c>
      <c r="B83" s="10">
        <v>0</v>
      </c>
      <c r="C83" s="10">
        <v>0</v>
      </c>
      <c r="D83" s="10">
        <v>0</v>
      </c>
      <c r="E83" s="10">
        <v>2</v>
      </c>
      <c r="F83" s="10"/>
      <c r="G83" s="20"/>
      <c r="H83" s="10">
        <f>I73/I78</f>
        <v>1449.6185</v>
      </c>
      <c r="I83" s="10">
        <v>0</v>
      </c>
      <c r="J83" s="10">
        <v>0</v>
      </c>
      <c r="K83" s="10">
        <v>0</v>
      </c>
      <c r="L83" s="10">
        <v>2</v>
      </c>
      <c r="M83" s="10"/>
      <c r="O83" s="10">
        <f>P73/P78</f>
        <v>1627.7884999999999</v>
      </c>
      <c r="P83" s="10">
        <v>0</v>
      </c>
      <c r="Q83" s="10">
        <v>0</v>
      </c>
      <c r="R83" s="10">
        <v>0</v>
      </c>
      <c r="S83" s="10">
        <v>2</v>
      </c>
      <c r="T83" s="10"/>
      <c r="V83" s="10">
        <f>W73/W78</f>
        <v>1805.9585</v>
      </c>
      <c r="W83" s="10">
        <v>0</v>
      </c>
      <c r="X83" s="10">
        <v>0</v>
      </c>
      <c r="Y83" s="10">
        <v>0</v>
      </c>
      <c r="Z83" s="10">
        <v>2</v>
      </c>
      <c r="AA83" s="10"/>
    </row>
    <row r="84" spans="1:27" x14ac:dyDescent="0.3">
      <c r="A84" s="10">
        <f>B73/B78</f>
        <v>1271.4485</v>
      </c>
      <c r="B84" s="10">
        <v>0</v>
      </c>
      <c r="C84" s="10">
        <v>0</v>
      </c>
      <c r="D84" s="10">
        <v>0</v>
      </c>
      <c r="E84" s="10">
        <v>3</v>
      </c>
      <c r="F84" s="10"/>
      <c r="G84" s="20"/>
      <c r="H84" s="10">
        <f>I73/I78</f>
        <v>1449.6185</v>
      </c>
      <c r="I84" s="10">
        <v>0</v>
      </c>
      <c r="J84" s="10">
        <v>0</v>
      </c>
      <c r="K84" s="10">
        <v>0</v>
      </c>
      <c r="L84" s="10">
        <v>3</v>
      </c>
      <c r="M84" s="10"/>
      <c r="O84" s="10">
        <f>P73/P78</f>
        <v>1627.7884999999999</v>
      </c>
      <c r="P84" s="10">
        <v>0</v>
      </c>
      <c r="Q84" s="10">
        <v>0</v>
      </c>
      <c r="R84" s="10">
        <v>0</v>
      </c>
      <c r="S84" s="10">
        <v>3</v>
      </c>
      <c r="T84" s="10"/>
      <c r="V84" s="10">
        <f>W73/W78</f>
        <v>1805.9585</v>
      </c>
      <c r="W84" s="10">
        <v>0</v>
      </c>
      <c r="X84" s="10">
        <v>0</v>
      </c>
      <c r="Y84" s="10">
        <v>0</v>
      </c>
      <c r="Z84" s="10">
        <v>3</v>
      </c>
      <c r="AA84" s="10"/>
    </row>
    <row r="85" spans="1:27" x14ac:dyDescent="0.3">
      <c r="A85" s="10">
        <f>B73/B78</f>
        <v>1271.4485</v>
      </c>
      <c r="B85" s="10">
        <v>0</v>
      </c>
      <c r="C85" s="10">
        <v>0</v>
      </c>
      <c r="D85" s="10">
        <v>0</v>
      </c>
      <c r="E85" s="10">
        <v>4</v>
      </c>
      <c r="F85" s="10"/>
      <c r="G85" s="20"/>
      <c r="H85" s="10">
        <f>I73/I78</f>
        <v>1449.6185</v>
      </c>
      <c r="I85" s="10">
        <v>0</v>
      </c>
      <c r="J85" s="10">
        <v>0</v>
      </c>
      <c r="K85" s="10">
        <v>0</v>
      </c>
      <c r="L85" s="10">
        <v>4</v>
      </c>
      <c r="M85" s="10"/>
      <c r="O85" s="10">
        <f>P73/P78</f>
        <v>1627.7884999999999</v>
      </c>
      <c r="P85" s="10">
        <v>0</v>
      </c>
      <c r="Q85" s="10">
        <v>0</v>
      </c>
      <c r="R85" s="10">
        <v>0</v>
      </c>
      <c r="S85" s="10">
        <v>4</v>
      </c>
      <c r="T85" s="10"/>
      <c r="V85" s="10">
        <f>W73/W78</f>
        <v>1805.9585</v>
      </c>
      <c r="W85" s="10">
        <v>0</v>
      </c>
      <c r="X85" s="10">
        <v>0</v>
      </c>
      <c r="Y85" s="10">
        <v>0</v>
      </c>
      <c r="Z85" s="10">
        <v>4</v>
      </c>
      <c r="AA85" s="10"/>
    </row>
    <row r="86" spans="1:27" x14ac:dyDescent="0.3">
      <c r="A86" s="10">
        <v>0</v>
      </c>
      <c r="B86" s="10">
        <f>$B$74</f>
        <v>50.857939999999999</v>
      </c>
      <c r="C86" s="10">
        <v>0</v>
      </c>
      <c r="D86" s="10">
        <f>$B$72</f>
        <v>335.65033495475927</v>
      </c>
      <c r="E86" s="10">
        <v>5</v>
      </c>
      <c r="F86" s="10">
        <v>1</v>
      </c>
      <c r="G86" s="20"/>
      <c r="H86" s="10">
        <v>0</v>
      </c>
      <c r="I86" s="10">
        <f>$I$74</f>
        <v>57.984740000000002</v>
      </c>
      <c r="J86" s="10">
        <v>0</v>
      </c>
      <c r="K86" s="10">
        <f>$I$72</f>
        <v>317.46974646415549</v>
      </c>
      <c r="L86" s="10">
        <v>5</v>
      </c>
      <c r="M86" s="10">
        <v>1</v>
      </c>
      <c r="O86" s="10">
        <v>0</v>
      </c>
      <c r="P86" s="10">
        <f>$P$74</f>
        <v>65.111539999999991</v>
      </c>
      <c r="Q86" s="10">
        <v>0</v>
      </c>
      <c r="R86" s="10">
        <f>$P$72</f>
        <v>309.30669855857798</v>
      </c>
      <c r="S86" s="10">
        <v>5</v>
      </c>
      <c r="T86" s="10">
        <v>1</v>
      </c>
      <c r="V86" s="10">
        <v>0</v>
      </c>
      <c r="W86" s="10">
        <f>$W$74</f>
        <v>72.238339999999994</v>
      </c>
      <c r="X86" s="10">
        <v>0</v>
      </c>
      <c r="Y86" s="10">
        <f>$W$72</f>
        <v>305.56824080954925</v>
      </c>
      <c r="Z86" s="10">
        <v>5</v>
      </c>
      <c r="AA86" s="10">
        <v>1</v>
      </c>
    </row>
    <row r="87" spans="1:27" x14ac:dyDescent="0.3">
      <c r="A87" s="10">
        <v>0</v>
      </c>
      <c r="B87" s="10">
        <f t="shared" ref="B87:B105" si="18">$B$74</f>
        <v>50.857939999999999</v>
      </c>
      <c r="C87" s="10">
        <v>0</v>
      </c>
      <c r="D87" s="10">
        <f t="shared" ref="D87:D105" si="19">$B$72</f>
        <v>335.65033495475927</v>
      </c>
      <c r="E87" s="10">
        <v>6</v>
      </c>
      <c r="F87" s="10">
        <v>2</v>
      </c>
      <c r="G87" s="20"/>
      <c r="H87" s="10">
        <v>0</v>
      </c>
      <c r="I87" s="10">
        <f t="shared" ref="I87:I105" si="20">$I$74</f>
        <v>57.984740000000002</v>
      </c>
      <c r="J87" s="10">
        <v>0</v>
      </c>
      <c r="K87" s="10">
        <f t="shared" ref="K87:K105" si="21">$I$72</f>
        <v>317.46974646415549</v>
      </c>
      <c r="L87" s="10">
        <v>6</v>
      </c>
      <c r="M87" s="10">
        <v>2</v>
      </c>
      <c r="O87" s="10">
        <v>0</v>
      </c>
      <c r="P87" s="10">
        <f t="shared" ref="P87:P105" si="22">$P$74</f>
        <v>65.111539999999991</v>
      </c>
      <c r="Q87" s="10">
        <v>0</v>
      </c>
      <c r="R87" s="10">
        <f t="shared" ref="R87:R105" si="23">$P$72</f>
        <v>309.30669855857798</v>
      </c>
      <c r="S87" s="10">
        <v>6</v>
      </c>
      <c r="T87" s="10">
        <v>2</v>
      </c>
      <c r="V87" s="10">
        <v>0</v>
      </c>
      <c r="W87" s="10">
        <f t="shared" ref="W87:W105" si="24">$W$74</f>
        <v>72.238339999999994</v>
      </c>
      <c r="X87" s="10">
        <v>0</v>
      </c>
      <c r="Y87" s="10">
        <f t="shared" ref="Y87:Y105" si="25">$W$72</f>
        <v>305.56824080954925</v>
      </c>
      <c r="Z87" s="10">
        <v>6</v>
      </c>
      <c r="AA87" s="10">
        <v>2</v>
      </c>
    </row>
    <row r="88" spans="1:27" x14ac:dyDescent="0.3">
      <c r="A88" s="10">
        <v>0</v>
      </c>
      <c r="B88" s="10">
        <f t="shared" si="18"/>
        <v>50.857939999999999</v>
      </c>
      <c r="C88" s="10">
        <v>0</v>
      </c>
      <c r="D88" s="10">
        <f t="shared" si="19"/>
        <v>335.65033495475927</v>
      </c>
      <c r="E88" s="10">
        <v>7</v>
      </c>
      <c r="F88" s="10">
        <v>3</v>
      </c>
      <c r="G88" s="20"/>
      <c r="H88" s="10">
        <v>0</v>
      </c>
      <c r="I88" s="10">
        <f t="shared" si="20"/>
        <v>57.984740000000002</v>
      </c>
      <c r="J88" s="10">
        <v>0</v>
      </c>
      <c r="K88" s="10">
        <f t="shared" si="21"/>
        <v>317.46974646415549</v>
      </c>
      <c r="L88" s="10">
        <v>7</v>
      </c>
      <c r="M88" s="10">
        <v>3</v>
      </c>
      <c r="O88" s="10">
        <v>0</v>
      </c>
      <c r="P88" s="10">
        <f t="shared" si="22"/>
        <v>65.111539999999991</v>
      </c>
      <c r="Q88" s="10">
        <v>0</v>
      </c>
      <c r="R88" s="10">
        <f t="shared" si="23"/>
        <v>309.30669855857798</v>
      </c>
      <c r="S88" s="10">
        <v>7</v>
      </c>
      <c r="T88" s="10">
        <v>3</v>
      </c>
      <c r="V88" s="10">
        <v>0</v>
      </c>
      <c r="W88" s="10">
        <f t="shared" si="24"/>
        <v>72.238339999999994</v>
      </c>
      <c r="X88" s="10">
        <v>0</v>
      </c>
      <c r="Y88" s="10">
        <f t="shared" si="25"/>
        <v>305.56824080954925</v>
      </c>
      <c r="Z88" s="10">
        <v>7</v>
      </c>
      <c r="AA88" s="10">
        <v>3</v>
      </c>
    </row>
    <row r="89" spans="1:27" x14ac:dyDescent="0.3">
      <c r="A89" s="10">
        <v>0</v>
      </c>
      <c r="B89" s="10">
        <f t="shared" si="18"/>
        <v>50.857939999999999</v>
      </c>
      <c r="C89" s="10">
        <v>0</v>
      </c>
      <c r="D89" s="10">
        <f t="shared" si="19"/>
        <v>335.65033495475927</v>
      </c>
      <c r="E89" s="10">
        <v>8</v>
      </c>
      <c r="F89" s="10">
        <v>4</v>
      </c>
      <c r="G89" s="20"/>
      <c r="H89" s="10">
        <v>0</v>
      </c>
      <c r="I89" s="10">
        <f t="shared" si="20"/>
        <v>57.984740000000002</v>
      </c>
      <c r="J89" s="10">
        <v>0</v>
      </c>
      <c r="K89" s="10">
        <f t="shared" si="21"/>
        <v>317.46974646415549</v>
      </c>
      <c r="L89" s="10">
        <v>8</v>
      </c>
      <c r="M89" s="10">
        <v>4</v>
      </c>
      <c r="O89" s="10">
        <v>0</v>
      </c>
      <c r="P89" s="10">
        <f t="shared" si="22"/>
        <v>65.111539999999991</v>
      </c>
      <c r="Q89" s="10">
        <v>0</v>
      </c>
      <c r="R89" s="10">
        <f t="shared" si="23"/>
        <v>309.30669855857798</v>
      </c>
      <c r="S89" s="10">
        <v>8</v>
      </c>
      <c r="T89" s="10">
        <v>4</v>
      </c>
      <c r="V89" s="10">
        <v>0</v>
      </c>
      <c r="W89" s="10">
        <f t="shared" si="24"/>
        <v>72.238339999999994</v>
      </c>
      <c r="X89" s="10">
        <v>0</v>
      </c>
      <c r="Y89" s="10">
        <f t="shared" si="25"/>
        <v>305.56824080954925</v>
      </c>
      <c r="Z89" s="10">
        <v>8</v>
      </c>
      <c r="AA89" s="10">
        <v>4</v>
      </c>
    </row>
    <row r="90" spans="1:27" x14ac:dyDescent="0.3">
      <c r="A90" s="10">
        <v>0</v>
      </c>
      <c r="B90" s="10">
        <f t="shared" si="18"/>
        <v>50.857939999999999</v>
      </c>
      <c r="C90" s="10">
        <v>0</v>
      </c>
      <c r="D90" s="10">
        <f t="shared" si="19"/>
        <v>335.65033495475927</v>
      </c>
      <c r="E90" s="10">
        <v>9</v>
      </c>
      <c r="F90" s="10">
        <v>5</v>
      </c>
      <c r="G90" s="20"/>
      <c r="H90" s="10">
        <v>0</v>
      </c>
      <c r="I90" s="10">
        <f t="shared" si="20"/>
        <v>57.984740000000002</v>
      </c>
      <c r="J90" s="10">
        <v>0</v>
      </c>
      <c r="K90" s="10">
        <f t="shared" si="21"/>
        <v>317.46974646415549</v>
      </c>
      <c r="L90" s="10">
        <v>9</v>
      </c>
      <c r="M90" s="10">
        <v>5</v>
      </c>
      <c r="O90" s="10">
        <v>0</v>
      </c>
      <c r="P90" s="10">
        <f t="shared" si="22"/>
        <v>65.111539999999991</v>
      </c>
      <c r="Q90" s="10">
        <v>0</v>
      </c>
      <c r="R90" s="10">
        <f t="shared" si="23"/>
        <v>309.30669855857798</v>
      </c>
      <c r="S90" s="10">
        <v>9</v>
      </c>
      <c r="T90" s="10">
        <v>5</v>
      </c>
      <c r="V90" s="10">
        <v>0</v>
      </c>
      <c r="W90" s="10">
        <f t="shared" si="24"/>
        <v>72.238339999999994</v>
      </c>
      <c r="X90" s="10">
        <v>0</v>
      </c>
      <c r="Y90" s="10">
        <f t="shared" si="25"/>
        <v>305.56824080954925</v>
      </c>
      <c r="Z90" s="10">
        <v>9</v>
      </c>
      <c r="AA90" s="10">
        <v>5</v>
      </c>
    </row>
    <row r="91" spans="1:27" x14ac:dyDescent="0.3">
      <c r="A91" s="10">
        <v>0</v>
      </c>
      <c r="B91" s="10">
        <f t="shared" si="18"/>
        <v>50.857939999999999</v>
      </c>
      <c r="C91" s="10">
        <v>0</v>
      </c>
      <c r="D91" s="10">
        <f t="shared" si="19"/>
        <v>335.65033495475927</v>
      </c>
      <c r="E91" s="10">
        <v>10</v>
      </c>
      <c r="F91" s="10">
        <v>6</v>
      </c>
      <c r="G91" s="20"/>
      <c r="H91" s="10">
        <v>0</v>
      </c>
      <c r="I91" s="10">
        <f t="shared" si="20"/>
        <v>57.984740000000002</v>
      </c>
      <c r="J91" s="10">
        <v>0</v>
      </c>
      <c r="K91" s="10">
        <f t="shared" si="21"/>
        <v>317.46974646415549</v>
      </c>
      <c r="L91" s="10">
        <v>10</v>
      </c>
      <c r="M91" s="10">
        <v>6</v>
      </c>
      <c r="O91" s="10">
        <v>0</v>
      </c>
      <c r="P91" s="10">
        <f t="shared" si="22"/>
        <v>65.111539999999991</v>
      </c>
      <c r="Q91" s="10">
        <v>0</v>
      </c>
      <c r="R91" s="10">
        <f t="shared" si="23"/>
        <v>309.30669855857798</v>
      </c>
      <c r="S91" s="10">
        <v>10</v>
      </c>
      <c r="T91" s="10">
        <v>6</v>
      </c>
      <c r="V91" s="10">
        <v>0</v>
      </c>
      <c r="W91" s="10">
        <f t="shared" si="24"/>
        <v>72.238339999999994</v>
      </c>
      <c r="X91" s="10">
        <v>0</v>
      </c>
      <c r="Y91" s="10">
        <f t="shared" si="25"/>
        <v>305.56824080954925</v>
      </c>
      <c r="Z91" s="10">
        <v>10</v>
      </c>
      <c r="AA91" s="10">
        <v>6</v>
      </c>
    </row>
    <row r="92" spans="1:27" x14ac:dyDescent="0.3">
      <c r="A92" s="10">
        <v>0</v>
      </c>
      <c r="B92" s="10">
        <f t="shared" si="18"/>
        <v>50.857939999999999</v>
      </c>
      <c r="C92" s="10">
        <v>0</v>
      </c>
      <c r="D92" s="10">
        <f t="shared" si="19"/>
        <v>335.65033495475927</v>
      </c>
      <c r="E92" s="10">
        <v>11</v>
      </c>
      <c r="F92" s="10">
        <v>7</v>
      </c>
      <c r="G92" s="20"/>
      <c r="H92" s="10">
        <v>0</v>
      </c>
      <c r="I92" s="10">
        <f t="shared" si="20"/>
        <v>57.984740000000002</v>
      </c>
      <c r="J92" s="10">
        <v>0</v>
      </c>
      <c r="K92" s="10">
        <f t="shared" si="21"/>
        <v>317.46974646415549</v>
      </c>
      <c r="L92" s="10">
        <v>11</v>
      </c>
      <c r="M92" s="10">
        <v>7</v>
      </c>
      <c r="O92" s="10">
        <v>0</v>
      </c>
      <c r="P92" s="10">
        <f t="shared" si="22"/>
        <v>65.111539999999991</v>
      </c>
      <c r="Q92" s="10">
        <v>0</v>
      </c>
      <c r="R92" s="10">
        <f t="shared" si="23"/>
        <v>309.30669855857798</v>
      </c>
      <c r="S92" s="10">
        <v>11</v>
      </c>
      <c r="T92" s="10">
        <v>7</v>
      </c>
      <c r="V92" s="10">
        <v>0</v>
      </c>
      <c r="W92" s="10">
        <f t="shared" si="24"/>
        <v>72.238339999999994</v>
      </c>
      <c r="X92" s="10">
        <v>0</v>
      </c>
      <c r="Y92" s="10">
        <f t="shared" si="25"/>
        <v>305.56824080954925</v>
      </c>
      <c r="Z92" s="10">
        <v>11</v>
      </c>
      <c r="AA92" s="10">
        <v>7</v>
      </c>
    </row>
    <row r="93" spans="1:27" x14ac:dyDescent="0.3">
      <c r="A93" s="10">
        <v>0</v>
      </c>
      <c r="B93" s="10">
        <f t="shared" si="18"/>
        <v>50.857939999999999</v>
      </c>
      <c r="C93" s="10">
        <v>0</v>
      </c>
      <c r="D93" s="10">
        <f t="shared" si="19"/>
        <v>335.65033495475927</v>
      </c>
      <c r="E93" s="10">
        <v>12</v>
      </c>
      <c r="F93" s="10">
        <v>8</v>
      </c>
      <c r="G93" s="20"/>
      <c r="H93" s="10">
        <v>0</v>
      </c>
      <c r="I93" s="10">
        <f t="shared" si="20"/>
        <v>57.984740000000002</v>
      </c>
      <c r="J93" s="10">
        <v>0</v>
      </c>
      <c r="K93" s="10">
        <f t="shared" si="21"/>
        <v>317.46974646415549</v>
      </c>
      <c r="L93" s="10">
        <v>12</v>
      </c>
      <c r="M93" s="10">
        <v>8</v>
      </c>
      <c r="O93" s="10">
        <v>0</v>
      </c>
      <c r="P93" s="10">
        <f t="shared" si="22"/>
        <v>65.111539999999991</v>
      </c>
      <c r="Q93" s="10">
        <v>0</v>
      </c>
      <c r="R93" s="10">
        <f t="shared" si="23"/>
        <v>309.30669855857798</v>
      </c>
      <c r="S93" s="10">
        <v>12</v>
      </c>
      <c r="T93" s="10">
        <v>8</v>
      </c>
      <c r="V93" s="10">
        <v>0</v>
      </c>
      <c r="W93" s="10">
        <f t="shared" si="24"/>
        <v>72.238339999999994</v>
      </c>
      <c r="X93" s="10">
        <v>0</v>
      </c>
      <c r="Y93" s="10">
        <f t="shared" si="25"/>
        <v>305.56824080954925</v>
      </c>
      <c r="Z93" s="10">
        <v>12</v>
      </c>
      <c r="AA93" s="10">
        <v>8</v>
      </c>
    </row>
    <row r="94" spans="1:27" x14ac:dyDescent="0.3">
      <c r="A94" s="10">
        <v>0</v>
      </c>
      <c r="B94" s="10">
        <f t="shared" si="18"/>
        <v>50.857939999999999</v>
      </c>
      <c r="C94" s="10">
        <v>0</v>
      </c>
      <c r="D94" s="10">
        <f t="shared" si="19"/>
        <v>335.65033495475927</v>
      </c>
      <c r="E94" s="10">
        <v>13</v>
      </c>
      <c r="F94" s="10">
        <v>9</v>
      </c>
      <c r="G94" s="20"/>
      <c r="H94" s="10">
        <v>0</v>
      </c>
      <c r="I94" s="10">
        <f t="shared" si="20"/>
        <v>57.984740000000002</v>
      </c>
      <c r="J94" s="10">
        <v>0</v>
      </c>
      <c r="K94" s="10">
        <f t="shared" si="21"/>
        <v>317.46974646415549</v>
      </c>
      <c r="L94" s="10">
        <v>13</v>
      </c>
      <c r="M94" s="10">
        <v>9</v>
      </c>
      <c r="O94" s="10">
        <v>0</v>
      </c>
      <c r="P94" s="10">
        <f t="shared" si="22"/>
        <v>65.111539999999991</v>
      </c>
      <c r="Q94" s="10">
        <v>0</v>
      </c>
      <c r="R94" s="10">
        <f t="shared" si="23"/>
        <v>309.30669855857798</v>
      </c>
      <c r="S94" s="10">
        <v>13</v>
      </c>
      <c r="T94" s="10">
        <v>9</v>
      </c>
      <c r="V94" s="10">
        <v>0</v>
      </c>
      <c r="W94" s="10">
        <f t="shared" si="24"/>
        <v>72.238339999999994</v>
      </c>
      <c r="X94" s="10">
        <v>0</v>
      </c>
      <c r="Y94" s="10">
        <f t="shared" si="25"/>
        <v>305.56824080954925</v>
      </c>
      <c r="Z94" s="10">
        <v>13</v>
      </c>
      <c r="AA94" s="10">
        <v>9</v>
      </c>
    </row>
    <row r="95" spans="1:27" x14ac:dyDescent="0.3">
      <c r="A95" s="10">
        <v>0</v>
      </c>
      <c r="B95" s="10">
        <f t="shared" si="18"/>
        <v>50.857939999999999</v>
      </c>
      <c r="C95" s="10">
        <v>0</v>
      </c>
      <c r="D95" s="10">
        <f t="shared" si="19"/>
        <v>335.65033495475927</v>
      </c>
      <c r="E95" s="10">
        <v>14</v>
      </c>
      <c r="F95" s="10">
        <v>10</v>
      </c>
      <c r="G95" s="20"/>
      <c r="H95" s="10">
        <v>0</v>
      </c>
      <c r="I95" s="10">
        <f t="shared" si="20"/>
        <v>57.984740000000002</v>
      </c>
      <c r="J95" s="10">
        <v>0</v>
      </c>
      <c r="K95" s="10">
        <f t="shared" si="21"/>
        <v>317.46974646415549</v>
      </c>
      <c r="L95" s="10">
        <v>14</v>
      </c>
      <c r="M95" s="10">
        <v>10</v>
      </c>
      <c r="O95" s="10">
        <v>0</v>
      </c>
      <c r="P95" s="10">
        <f t="shared" si="22"/>
        <v>65.111539999999991</v>
      </c>
      <c r="Q95" s="10">
        <v>0</v>
      </c>
      <c r="R95" s="10">
        <f t="shared" si="23"/>
        <v>309.30669855857798</v>
      </c>
      <c r="S95" s="10">
        <v>14</v>
      </c>
      <c r="T95" s="10">
        <v>10</v>
      </c>
      <c r="V95" s="10">
        <v>0</v>
      </c>
      <c r="W95" s="10">
        <f t="shared" si="24"/>
        <v>72.238339999999994</v>
      </c>
      <c r="X95" s="10">
        <v>0</v>
      </c>
      <c r="Y95" s="10">
        <f t="shared" si="25"/>
        <v>305.56824080954925</v>
      </c>
      <c r="Z95" s="10">
        <v>14</v>
      </c>
      <c r="AA95" s="10">
        <v>10</v>
      </c>
    </row>
    <row r="96" spans="1:27" x14ac:dyDescent="0.3">
      <c r="A96" s="10">
        <v>0</v>
      </c>
      <c r="B96" s="10">
        <f t="shared" si="18"/>
        <v>50.857939999999999</v>
      </c>
      <c r="C96" s="10">
        <v>0</v>
      </c>
      <c r="D96" s="10">
        <f t="shared" si="19"/>
        <v>335.65033495475927</v>
      </c>
      <c r="E96" s="10">
        <v>15</v>
      </c>
      <c r="F96" s="10">
        <v>11</v>
      </c>
      <c r="G96" s="20"/>
      <c r="H96" s="10">
        <v>0</v>
      </c>
      <c r="I96" s="10">
        <f t="shared" si="20"/>
        <v>57.984740000000002</v>
      </c>
      <c r="J96" s="10">
        <v>0</v>
      </c>
      <c r="K96" s="10">
        <f t="shared" si="21"/>
        <v>317.46974646415549</v>
      </c>
      <c r="L96" s="10">
        <v>15</v>
      </c>
      <c r="M96" s="10">
        <v>11</v>
      </c>
      <c r="O96" s="10">
        <v>0</v>
      </c>
      <c r="P96" s="10">
        <f t="shared" si="22"/>
        <v>65.111539999999991</v>
      </c>
      <c r="Q96" s="10">
        <v>0</v>
      </c>
      <c r="R96" s="10">
        <f t="shared" si="23"/>
        <v>309.30669855857798</v>
      </c>
      <c r="S96" s="10">
        <v>15</v>
      </c>
      <c r="T96" s="10">
        <v>11</v>
      </c>
      <c r="V96" s="10">
        <v>0</v>
      </c>
      <c r="W96" s="10">
        <f t="shared" si="24"/>
        <v>72.238339999999994</v>
      </c>
      <c r="X96" s="10">
        <v>0</v>
      </c>
      <c r="Y96" s="10">
        <f t="shared" si="25"/>
        <v>305.56824080954925</v>
      </c>
      <c r="Z96" s="10">
        <v>15</v>
      </c>
      <c r="AA96" s="10">
        <v>11</v>
      </c>
    </row>
    <row r="97" spans="1:27" x14ac:dyDescent="0.3">
      <c r="A97" s="10">
        <v>0</v>
      </c>
      <c r="B97" s="10">
        <f t="shared" si="18"/>
        <v>50.857939999999999</v>
      </c>
      <c r="C97" s="10">
        <v>0</v>
      </c>
      <c r="D97" s="10">
        <f t="shared" si="19"/>
        <v>335.65033495475927</v>
      </c>
      <c r="E97" s="10">
        <v>16</v>
      </c>
      <c r="F97" s="10">
        <v>12</v>
      </c>
      <c r="G97" s="20"/>
      <c r="H97" s="10">
        <v>0</v>
      </c>
      <c r="I97" s="10">
        <f t="shared" si="20"/>
        <v>57.984740000000002</v>
      </c>
      <c r="J97" s="10">
        <v>0</v>
      </c>
      <c r="K97" s="10">
        <f t="shared" si="21"/>
        <v>317.46974646415549</v>
      </c>
      <c r="L97" s="10">
        <v>16</v>
      </c>
      <c r="M97" s="10">
        <v>12</v>
      </c>
      <c r="O97" s="10">
        <v>0</v>
      </c>
      <c r="P97" s="10">
        <f t="shared" si="22"/>
        <v>65.111539999999991</v>
      </c>
      <c r="Q97" s="10">
        <v>0</v>
      </c>
      <c r="R97" s="10">
        <f t="shared" si="23"/>
        <v>309.30669855857798</v>
      </c>
      <c r="S97" s="10">
        <v>16</v>
      </c>
      <c r="T97" s="10">
        <v>12</v>
      </c>
      <c r="V97" s="10">
        <v>0</v>
      </c>
      <c r="W97" s="10">
        <f t="shared" si="24"/>
        <v>72.238339999999994</v>
      </c>
      <c r="X97" s="10">
        <v>0</v>
      </c>
      <c r="Y97" s="10">
        <f t="shared" si="25"/>
        <v>305.56824080954925</v>
      </c>
      <c r="Z97" s="10">
        <v>16</v>
      </c>
      <c r="AA97" s="10">
        <v>12</v>
      </c>
    </row>
    <row r="98" spans="1:27" x14ac:dyDescent="0.3">
      <c r="A98" s="10">
        <v>0</v>
      </c>
      <c r="B98" s="10">
        <f t="shared" si="18"/>
        <v>50.857939999999999</v>
      </c>
      <c r="C98" s="10">
        <v>0</v>
      </c>
      <c r="D98" s="10">
        <f t="shared" si="19"/>
        <v>335.65033495475927</v>
      </c>
      <c r="E98" s="10">
        <v>17</v>
      </c>
      <c r="F98" s="10">
        <v>13</v>
      </c>
      <c r="G98" s="20"/>
      <c r="H98" s="10">
        <v>0</v>
      </c>
      <c r="I98" s="10">
        <f t="shared" si="20"/>
        <v>57.984740000000002</v>
      </c>
      <c r="J98" s="10">
        <v>0</v>
      </c>
      <c r="K98" s="10">
        <f t="shared" si="21"/>
        <v>317.46974646415549</v>
      </c>
      <c r="L98" s="10">
        <v>17</v>
      </c>
      <c r="M98" s="10">
        <v>13</v>
      </c>
      <c r="O98" s="10">
        <v>0</v>
      </c>
      <c r="P98" s="10">
        <f t="shared" si="22"/>
        <v>65.111539999999991</v>
      </c>
      <c r="Q98" s="10">
        <v>0</v>
      </c>
      <c r="R98" s="10">
        <f t="shared" si="23"/>
        <v>309.30669855857798</v>
      </c>
      <c r="S98" s="10">
        <v>17</v>
      </c>
      <c r="T98" s="10">
        <v>13</v>
      </c>
      <c r="V98" s="10">
        <v>0</v>
      </c>
      <c r="W98" s="10">
        <f t="shared" si="24"/>
        <v>72.238339999999994</v>
      </c>
      <c r="X98" s="10">
        <v>0</v>
      </c>
      <c r="Y98" s="10">
        <f t="shared" si="25"/>
        <v>305.56824080954925</v>
      </c>
      <c r="Z98" s="10">
        <v>17</v>
      </c>
      <c r="AA98" s="10">
        <v>13</v>
      </c>
    </row>
    <row r="99" spans="1:27" x14ac:dyDescent="0.3">
      <c r="A99" s="10">
        <v>0</v>
      </c>
      <c r="B99" s="10">
        <f t="shared" si="18"/>
        <v>50.857939999999999</v>
      </c>
      <c r="C99" s="10">
        <v>0</v>
      </c>
      <c r="D99" s="10">
        <f t="shared" si="19"/>
        <v>335.65033495475927</v>
      </c>
      <c r="E99" s="10">
        <v>18</v>
      </c>
      <c r="F99" s="10">
        <v>14</v>
      </c>
      <c r="G99" s="20"/>
      <c r="H99" s="10">
        <v>0</v>
      </c>
      <c r="I99" s="10">
        <f t="shared" si="20"/>
        <v>57.984740000000002</v>
      </c>
      <c r="J99" s="10">
        <v>0</v>
      </c>
      <c r="K99" s="10">
        <f t="shared" si="21"/>
        <v>317.46974646415549</v>
      </c>
      <c r="L99" s="10">
        <v>18</v>
      </c>
      <c r="M99" s="10">
        <v>14</v>
      </c>
      <c r="O99" s="10">
        <v>0</v>
      </c>
      <c r="P99" s="10">
        <f t="shared" si="22"/>
        <v>65.111539999999991</v>
      </c>
      <c r="Q99" s="10">
        <v>0</v>
      </c>
      <c r="R99" s="10">
        <f t="shared" si="23"/>
        <v>309.30669855857798</v>
      </c>
      <c r="S99" s="10">
        <v>18</v>
      </c>
      <c r="T99" s="10">
        <v>14</v>
      </c>
      <c r="V99" s="10">
        <v>0</v>
      </c>
      <c r="W99" s="10">
        <f t="shared" si="24"/>
        <v>72.238339999999994</v>
      </c>
      <c r="X99" s="10">
        <v>0</v>
      </c>
      <c r="Y99" s="10">
        <f t="shared" si="25"/>
        <v>305.56824080954925</v>
      </c>
      <c r="Z99" s="10">
        <v>18</v>
      </c>
      <c r="AA99" s="10">
        <v>14</v>
      </c>
    </row>
    <row r="100" spans="1:27" x14ac:dyDescent="0.3">
      <c r="A100" s="10">
        <v>0</v>
      </c>
      <c r="B100" s="10">
        <f t="shared" si="18"/>
        <v>50.857939999999999</v>
      </c>
      <c r="C100" s="10">
        <v>0</v>
      </c>
      <c r="D100" s="10">
        <f t="shared" si="19"/>
        <v>335.65033495475927</v>
      </c>
      <c r="E100" s="10">
        <v>19</v>
      </c>
      <c r="F100" s="10">
        <v>15</v>
      </c>
      <c r="G100" s="20"/>
      <c r="H100" s="10">
        <v>0</v>
      </c>
      <c r="I100" s="10">
        <f t="shared" si="20"/>
        <v>57.984740000000002</v>
      </c>
      <c r="J100" s="10">
        <v>0</v>
      </c>
      <c r="K100" s="10">
        <f t="shared" si="21"/>
        <v>317.46974646415549</v>
      </c>
      <c r="L100" s="10">
        <v>19</v>
      </c>
      <c r="M100" s="10">
        <v>15</v>
      </c>
      <c r="O100" s="10">
        <v>0</v>
      </c>
      <c r="P100" s="10">
        <f t="shared" si="22"/>
        <v>65.111539999999991</v>
      </c>
      <c r="Q100" s="10">
        <v>0</v>
      </c>
      <c r="R100" s="10">
        <f t="shared" si="23"/>
        <v>309.30669855857798</v>
      </c>
      <c r="S100" s="10">
        <v>19</v>
      </c>
      <c r="T100" s="10">
        <v>15</v>
      </c>
      <c r="V100" s="10">
        <v>0</v>
      </c>
      <c r="W100" s="10">
        <f t="shared" si="24"/>
        <v>72.238339999999994</v>
      </c>
      <c r="X100" s="10">
        <v>0</v>
      </c>
      <c r="Y100" s="10">
        <f t="shared" si="25"/>
        <v>305.56824080954925</v>
      </c>
      <c r="Z100" s="10">
        <v>19</v>
      </c>
      <c r="AA100" s="10">
        <v>15</v>
      </c>
    </row>
    <row r="101" spans="1:27" x14ac:dyDescent="0.3">
      <c r="A101" s="10">
        <v>0</v>
      </c>
      <c r="B101" s="10">
        <f t="shared" si="18"/>
        <v>50.857939999999999</v>
      </c>
      <c r="C101" s="10">
        <v>0</v>
      </c>
      <c r="D101" s="10">
        <f t="shared" si="19"/>
        <v>335.65033495475927</v>
      </c>
      <c r="E101" s="10">
        <v>20</v>
      </c>
      <c r="F101" s="10">
        <v>16</v>
      </c>
      <c r="G101" s="20"/>
      <c r="H101" s="10">
        <v>0</v>
      </c>
      <c r="I101" s="10">
        <f t="shared" si="20"/>
        <v>57.984740000000002</v>
      </c>
      <c r="J101" s="10">
        <v>0</v>
      </c>
      <c r="K101" s="10">
        <f t="shared" si="21"/>
        <v>317.46974646415549</v>
      </c>
      <c r="L101" s="10">
        <v>20</v>
      </c>
      <c r="M101" s="10">
        <v>16</v>
      </c>
      <c r="O101" s="10">
        <v>0</v>
      </c>
      <c r="P101" s="10">
        <f t="shared" si="22"/>
        <v>65.111539999999991</v>
      </c>
      <c r="Q101" s="10">
        <v>0</v>
      </c>
      <c r="R101" s="10">
        <f t="shared" si="23"/>
        <v>309.30669855857798</v>
      </c>
      <c r="S101" s="10">
        <v>20</v>
      </c>
      <c r="T101" s="10">
        <v>16</v>
      </c>
      <c r="V101" s="10">
        <v>0</v>
      </c>
      <c r="W101" s="10">
        <f t="shared" si="24"/>
        <v>72.238339999999994</v>
      </c>
      <c r="X101" s="10">
        <v>0</v>
      </c>
      <c r="Y101" s="10">
        <f t="shared" si="25"/>
        <v>305.56824080954925</v>
      </c>
      <c r="Z101" s="10">
        <v>20</v>
      </c>
      <c r="AA101" s="10">
        <v>16</v>
      </c>
    </row>
    <row r="102" spans="1:27" x14ac:dyDescent="0.3">
      <c r="A102" s="10">
        <v>0</v>
      </c>
      <c r="B102" s="10">
        <f t="shared" si="18"/>
        <v>50.857939999999999</v>
      </c>
      <c r="C102" s="10">
        <v>0</v>
      </c>
      <c r="D102" s="10">
        <f t="shared" si="19"/>
        <v>335.65033495475927</v>
      </c>
      <c r="E102" s="10">
        <v>21</v>
      </c>
      <c r="F102" s="10">
        <v>17</v>
      </c>
      <c r="G102" s="20"/>
      <c r="H102" s="10">
        <v>0</v>
      </c>
      <c r="I102" s="10">
        <f t="shared" si="20"/>
        <v>57.984740000000002</v>
      </c>
      <c r="J102" s="10">
        <v>0</v>
      </c>
      <c r="K102" s="10">
        <f t="shared" si="21"/>
        <v>317.46974646415549</v>
      </c>
      <c r="L102" s="10">
        <v>21</v>
      </c>
      <c r="M102" s="10">
        <v>17</v>
      </c>
      <c r="O102" s="10">
        <v>0</v>
      </c>
      <c r="P102" s="10">
        <f t="shared" si="22"/>
        <v>65.111539999999991</v>
      </c>
      <c r="Q102" s="10">
        <v>0</v>
      </c>
      <c r="R102" s="10">
        <f t="shared" si="23"/>
        <v>309.30669855857798</v>
      </c>
      <c r="S102" s="10">
        <v>21</v>
      </c>
      <c r="T102" s="10">
        <v>17</v>
      </c>
      <c r="V102" s="10">
        <v>0</v>
      </c>
      <c r="W102" s="10">
        <f t="shared" si="24"/>
        <v>72.238339999999994</v>
      </c>
      <c r="X102" s="10">
        <v>0</v>
      </c>
      <c r="Y102" s="10">
        <f t="shared" si="25"/>
        <v>305.56824080954925</v>
      </c>
      <c r="Z102" s="10">
        <v>21</v>
      </c>
      <c r="AA102" s="10">
        <v>17</v>
      </c>
    </row>
    <row r="103" spans="1:27" x14ac:dyDescent="0.3">
      <c r="A103" s="10">
        <v>0</v>
      </c>
      <c r="B103" s="10">
        <f t="shared" si="18"/>
        <v>50.857939999999999</v>
      </c>
      <c r="C103" s="10">
        <v>0</v>
      </c>
      <c r="D103" s="10">
        <f t="shared" si="19"/>
        <v>335.65033495475927</v>
      </c>
      <c r="E103" s="10">
        <v>22</v>
      </c>
      <c r="F103" s="10">
        <v>18</v>
      </c>
      <c r="G103" s="20"/>
      <c r="H103" s="10">
        <v>0</v>
      </c>
      <c r="I103" s="10">
        <f t="shared" si="20"/>
        <v>57.984740000000002</v>
      </c>
      <c r="J103" s="10">
        <v>0</v>
      </c>
      <c r="K103" s="10">
        <f t="shared" si="21"/>
        <v>317.46974646415549</v>
      </c>
      <c r="L103" s="10">
        <v>22</v>
      </c>
      <c r="M103" s="10">
        <v>18</v>
      </c>
      <c r="O103" s="10">
        <v>0</v>
      </c>
      <c r="P103" s="10">
        <f t="shared" si="22"/>
        <v>65.111539999999991</v>
      </c>
      <c r="Q103" s="10">
        <v>0</v>
      </c>
      <c r="R103" s="10">
        <f t="shared" si="23"/>
        <v>309.30669855857798</v>
      </c>
      <c r="S103" s="10">
        <v>22</v>
      </c>
      <c r="T103" s="10">
        <v>18</v>
      </c>
      <c r="V103" s="10">
        <v>0</v>
      </c>
      <c r="W103" s="10">
        <f t="shared" si="24"/>
        <v>72.238339999999994</v>
      </c>
      <c r="X103" s="10">
        <v>0</v>
      </c>
      <c r="Y103" s="10">
        <f t="shared" si="25"/>
        <v>305.56824080954925</v>
      </c>
      <c r="Z103" s="10">
        <v>22</v>
      </c>
      <c r="AA103" s="10">
        <v>18</v>
      </c>
    </row>
    <row r="104" spans="1:27" x14ac:dyDescent="0.3">
      <c r="A104" s="10">
        <v>0</v>
      </c>
      <c r="B104" s="10">
        <f t="shared" si="18"/>
        <v>50.857939999999999</v>
      </c>
      <c r="C104" s="10">
        <v>0</v>
      </c>
      <c r="D104" s="10">
        <f t="shared" si="19"/>
        <v>335.65033495475927</v>
      </c>
      <c r="E104" s="10">
        <v>23</v>
      </c>
      <c r="F104" s="10">
        <v>19</v>
      </c>
      <c r="G104" s="20"/>
      <c r="H104" s="10">
        <v>0</v>
      </c>
      <c r="I104" s="10">
        <f t="shared" si="20"/>
        <v>57.984740000000002</v>
      </c>
      <c r="J104" s="10">
        <v>0</v>
      </c>
      <c r="K104" s="10">
        <f t="shared" si="21"/>
        <v>317.46974646415549</v>
      </c>
      <c r="L104" s="10">
        <v>23</v>
      </c>
      <c r="M104" s="10">
        <v>19</v>
      </c>
      <c r="O104" s="10">
        <v>0</v>
      </c>
      <c r="P104" s="10">
        <f t="shared" si="22"/>
        <v>65.111539999999991</v>
      </c>
      <c r="Q104" s="10">
        <v>0</v>
      </c>
      <c r="R104" s="10">
        <f t="shared" si="23"/>
        <v>309.30669855857798</v>
      </c>
      <c r="S104" s="10">
        <v>23</v>
      </c>
      <c r="T104" s="10">
        <v>19</v>
      </c>
      <c r="V104" s="10">
        <v>0</v>
      </c>
      <c r="W104" s="10">
        <f t="shared" si="24"/>
        <v>72.238339999999994</v>
      </c>
      <c r="X104" s="10">
        <v>0</v>
      </c>
      <c r="Y104" s="10">
        <f t="shared" si="25"/>
        <v>305.56824080954925</v>
      </c>
      <c r="Z104" s="10">
        <v>23</v>
      </c>
      <c r="AA104" s="10">
        <v>19</v>
      </c>
    </row>
    <row r="105" spans="1:27" x14ac:dyDescent="0.3">
      <c r="A105" s="10">
        <v>0</v>
      </c>
      <c r="B105" s="10">
        <f t="shared" si="18"/>
        <v>50.857939999999999</v>
      </c>
      <c r="C105" s="10">
        <f>B75</f>
        <v>3051.4764</v>
      </c>
      <c r="D105" s="10">
        <f t="shared" si="19"/>
        <v>335.65033495475927</v>
      </c>
      <c r="E105" s="10">
        <v>24</v>
      </c>
      <c r="F105" s="10">
        <v>20</v>
      </c>
      <c r="G105" s="20"/>
      <c r="H105" s="10">
        <v>0</v>
      </c>
      <c r="I105" s="10">
        <f t="shared" si="20"/>
        <v>57.984740000000002</v>
      </c>
      <c r="J105" s="10">
        <f>I75</f>
        <v>3479.0844000000002</v>
      </c>
      <c r="K105" s="10">
        <f t="shared" si="21"/>
        <v>317.46974646415549</v>
      </c>
      <c r="L105" s="10">
        <v>24</v>
      </c>
      <c r="M105" s="10">
        <v>20</v>
      </c>
      <c r="O105" s="10">
        <v>0</v>
      </c>
      <c r="P105" s="10">
        <f t="shared" si="22"/>
        <v>65.111539999999991</v>
      </c>
      <c r="Q105" s="10">
        <f>P75</f>
        <v>3906.6923999999995</v>
      </c>
      <c r="R105" s="10">
        <f t="shared" si="23"/>
        <v>309.30669855857798</v>
      </c>
      <c r="S105" s="10">
        <v>24</v>
      </c>
      <c r="T105" s="10">
        <v>20</v>
      </c>
      <c r="V105" s="10">
        <v>0</v>
      </c>
      <c r="W105" s="10">
        <f t="shared" si="24"/>
        <v>72.238339999999994</v>
      </c>
      <c r="X105" s="10">
        <f>W75</f>
        <v>4334.3004000000001</v>
      </c>
      <c r="Y105" s="10">
        <f t="shared" si="25"/>
        <v>305.56824080954925</v>
      </c>
      <c r="Z105" s="10">
        <v>24</v>
      </c>
      <c r="AA105" s="10">
        <v>20</v>
      </c>
    </row>
    <row r="106" spans="1:27" x14ac:dyDescent="0.3">
      <c r="G106" s="20"/>
    </row>
    <row r="107" spans="1:27" x14ac:dyDescent="0.3">
      <c r="A107" s="15" t="s">
        <v>29</v>
      </c>
      <c r="B107" s="15"/>
      <c r="C107" s="15"/>
      <c r="G107" s="20"/>
      <c r="H107" s="15" t="s">
        <v>29</v>
      </c>
      <c r="I107" s="15"/>
      <c r="J107" s="15"/>
      <c r="O107" s="15" t="s">
        <v>29</v>
      </c>
      <c r="P107" s="15"/>
      <c r="Q107" s="15"/>
      <c r="V107" s="15" t="s">
        <v>29</v>
      </c>
      <c r="W107" s="15"/>
      <c r="X107" s="15"/>
    </row>
    <row r="108" spans="1:27" ht="28.8" x14ac:dyDescent="0.3">
      <c r="A108" s="1" t="s">
        <v>35</v>
      </c>
      <c r="B108" s="13">
        <f>NPV(5%,A82:A85)</f>
        <v>4508.4934495914767</v>
      </c>
      <c r="C108" s="11" t="s">
        <v>34</v>
      </c>
      <c r="G108" s="20"/>
      <c r="H108" s="1" t="s">
        <v>35</v>
      </c>
      <c r="I108" s="13">
        <f>NPV(5%,H82:H85)</f>
        <v>5140.2754509180841</v>
      </c>
      <c r="J108" s="11" t="s">
        <v>34</v>
      </c>
      <c r="O108" s="1" t="s">
        <v>35</v>
      </c>
      <c r="P108" s="13">
        <f>NPV(5%,O82:O85)</f>
        <v>5772.0574522446923</v>
      </c>
      <c r="Q108" s="11" t="s">
        <v>34</v>
      </c>
      <c r="V108" s="1" t="s">
        <v>35</v>
      </c>
      <c r="W108" s="13">
        <f>NPV(5%,V82:V85)</f>
        <v>6403.8394535712996</v>
      </c>
      <c r="X108" s="11" t="s">
        <v>34</v>
      </c>
    </row>
    <row r="109" spans="1:27" ht="28.8" x14ac:dyDescent="0.3">
      <c r="A109" s="1" t="s">
        <v>30</v>
      </c>
      <c r="B109" s="13">
        <f>NPV(5%,B82:B85,B86:B105)</f>
        <v>521.43075847473244</v>
      </c>
      <c r="C109" s="11" t="s">
        <v>34</v>
      </c>
      <c r="G109" s="20"/>
      <c r="H109" s="1" t="s">
        <v>30</v>
      </c>
      <c r="I109" s="13">
        <f>NPV(5%,I82:I85,I86:I105)</f>
        <v>594.4996387616203</v>
      </c>
      <c r="J109" s="11" t="s">
        <v>34</v>
      </c>
      <c r="O109" s="1" t="s">
        <v>30</v>
      </c>
      <c r="P109" s="13">
        <f>NPV(5%,P82:P85,P86:P105)</f>
        <v>667.56851904850782</v>
      </c>
      <c r="Q109" s="11" t="s">
        <v>34</v>
      </c>
      <c r="V109" s="1" t="s">
        <v>30</v>
      </c>
      <c r="W109" s="13">
        <f>NPV(5%,W82:W85,W86:W105)</f>
        <v>740.63739933539591</v>
      </c>
      <c r="X109" s="11" t="s">
        <v>34</v>
      </c>
    </row>
    <row r="110" spans="1:27" x14ac:dyDescent="0.3">
      <c r="A110" s="1" t="s">
        <v>7</v>
      </c>
      <c r="B110" s="13">
        <f>NPV(5%,C82:C85,C86:C104,C105)</f>
        <v>946.16491062482362</v>
      </c>
      <c r="C110" s="11" t="s">
        <v>34</v>
      </c>
      <c r="G110" s="20"/>
      <c r="H110" s="1" t="s">
        <v>7</v>
      </c>
      <c r="I110" s="13">
        <f>NPV(5%,J82:J85,J86:J104,J105)</f>
        <v>1078.7524296049669</v>
      </c>
      <c r="J110" s="11" t="s">
        <v>34</v>
      </c>
      <c r="O110" s="1" t="s">
        <v>7</v>
      </c>
      <c r="P110" s="13">
        <f>NPV(5%,Q82:Q85,Q86:Q104,Q105)</f>
        <v>1211.3399485851103</v>
      </c>
      <c r="Q110" s="11" t="s">
        <v>34</v>
      </c>
      <c r="V110" s="1" t="s">
        <v>7</v>
      </c>
      <c r="W110" s="13">
        <f>NPV(5%,X82:X85,X86:X104,X105)</f>
        <v>1343.9274675652539</v>
      </c>
      <c r="X110" s="11" t="s">
        <v>34</v>
      </c>
    </row>
    <row r="111" spans="1:27" ht="28.8" x14ac:dyDescent="0.3">
      <c r="A111" s="1" t="s">
        <v>26</v>
      </c>
      <c r="B111" s="13">
        <f>NPV(5%,D82:D85,D86:D105)</f>
        <v>3441.3192657382128</v>
      </c>
      <c r="C111" s="11" t="s">
        <v>34</v>
      </c>
      <c r="G111" s="20"/>
      <c r="H111" s="1" t="s">
        <v>26</v>
      </c>
      <c r="I111" s="13">
        <f>NPV(5%,K82:K85,K86:K105)</f>
        <v>3254.9193044701697</v>
      </c>
      <c r="J111" s="11" t="s">
        <v>34</v>
      </c>
      <c r="O111" s="1" t="s">
        <v>26</v>
      </c>
      <c r="P111" s="13">
        <f>NPV(5%,R82:R85,R86:R105)</f>
        <v>3171.2260943072943</v>
      </c>
      <c r="Q111" s="11" t="s">
        <v>34</v>
      </c>
      <c r="V111" s="1" t="s">
        <v>26</v>
      </c>
      <c r="W111" s="13">
        <f>NPV(5%,Y82:Y85,Y86:Y105)</f>
        <v>3132.8968411051042</v>
      </c>
      <c r="X111" s="11" t="s">
        <v>34</v>
      </c>
    </row>
    <row r="112" spans="1:27" x14ac:dyDescent="0.3">
      <c r="A112" s="1"/>
      <c r="B112" s="4"/>
      <c r="C112" s="11"/>
      <c r="G112" s="20"/>
      <c r="H112" s="1"/>
      <c r="I112" s="4"/>
      <c r="J112" s="11"/>
      <c r="O112" s="1"/>
      <c r="P112" s="4"/>
      <c r="Q112" s="11"/>
      <c r="V112" s="1"/>
      <c r="W112" s="4"/>
      <c r="X112" s="11"/>
    </row>
    <row r="113" spans="1:24" ht="28.8" x14ac:dyDescent="0.3">
      <c r="A113" s="1" t="s">
        <v>31</v>
      </c>
      <c r="B113" s="13">
        <f>B108+B109</f>
        <v>5029.9242080662088</v>
      </c>
      <c r="C113" s="11" t="s">
        <v>34</v>
      </c>
      <c r="G113" s="20"/>
      <c r="H113" s="1" t="s">
        <v>31</v>
      </c>
      <c r="I113" s="13">
        <f>I108+I109</f>
        <v>5734.7750896797043</v>
      </c>
      <c r="J113" s="11" t="s">
        <v>34</v>
      </c>
      <c r="O113" s="1" t="s">
        <v>31</v>
      </c>
      <c r="P113" s="13">
        <f>P108+P109</f>
        <v>6439.6259712932006</v>
      </c>
      <c r="Q113" s="11" t="s">
        <v>34</v>
      </c>
      <c r="V113" s="1" t="s">
        <v>31</v>
      </c>
      <c r="W113" s="13">
        <f>W108+W109</f>
        <v>7144.4768529066951</v>
      </c>
      <c r="X113" s="11" t="s">
        <v>34</v>
      </c>
    </row>
    <row r="114" spans="1:24" ht="43.2" x14ac:dyDescent="0.3">
      <c r="A114" s="1" t="s">
        <v>32</v>
      </c>
      <c r="B114" s="13">
        <f>B113-B110</f>
        <v>4083.7592974413851</v>
      </c>
      <c r="C114" s="11" t="s">
        <v>34</v>
      </c>
      <c r="G114" s="20"/>
      <c r="H114" s="1" t="s">
        <v>32</v>
      </c>
      <c r="I114" s="13">
        <f>I113-I110</f>
        <v>4656.0226600747374</v>
      </c>
      <c r="J114" s="11" t="s">
        <v>34</v>
      </c>
      <c r="O114" s="1" t="s">
        <v>32</v>
      </c>
      <c r="P114" s="13">
        <f>P113-P110</f>
        <v>5228.2860227080901</v>
      </c>
      <c r="Q114" s="11" t="s">
        <v>34</v>
      </c>
      <c r="V114" s="1" t="s">
        <v>32</v>
      </c>
      <c r="W114" s="13">
        <f>W113-W110</f>
        <v>5800.5493853414409</v>
      </c>
      <c r="X114" s="11" t="s">
        <v>34</v>
      </c>
    </row>
    <row r="115" spans="1:24" ht="57.6" x14ac:dyDescent="0.3">
      <c r="A115" s="1" t="s">
        <v>33</v>
      </c>
      <c r="B115" s="13">
        <f>B114+B111</f>
        <v>7525.0785631795979</v>
      </c>
      <c r="C115" s="11" t="s">
        <v>34</v>
      </c>
      <c r="G115" s="20"/>
      <c r="H115" s="1" t="s">
        <v>33</v>
      </c>
      <c r="I115" s="13">
        <f>I114+I111</f>
        <v>7910.941964544907</v>
      </c>
      <c r="J115" s="11" t="s">
        <v>34</v>
      </c>
      <c r="O115" s="1" t="s">
        <v>33</v>
      </c>
      <c r="P115" s="13">
        <f>P114+P111</f>
        <v>8399.5121170153834</v>
      </c>
      <c r="Q115" s="11" t="s">
        <v>34</v>
      </c>
      <c r="V115" s="1" t="s">
        <v>33</v>
      </c>
      <c r="W115" s="13">
        <f>W114+W111</f>
        <v>8933.4462264465456</v>
      </c>
      <c r="X115" s="11" t="s">
        <v>34</v>
      </c>
    </row>
    <row r="116" spans="1:24" x14ac:dyDescent="0.3">
      <c r="G116" s="20"/>
    </row>
  </sheetData>
  <mergeCells count="38">
    <mergeCell ref="V70:X70"/>
    <mergeCell ref="V80:X80"/>
    <mergeCell ref="V107:X107"/>
    <mergeCell ref="AC21:AE21"/>
    <mergeCell ref="AC22:AE22"/>
    <mergeCell ref="AC32:AE32"/>
    <mergeCell ref="AC59:AE59"/>
    <mergeCell ref="V21:X21"/>
    <mergeCell ref="V22:X22"/>
    <mergeCell ref="V32:X32"/>
    <mergeCell ref="V59:X59"/>
    <mergeCell ref="V69:X69"/>
    <mergeCell ref="H70:J70"/>
    <mergeCell ref="H80:J80"/>
    <mergeCell ref="H107:J107"/>
    <mergeCell ref="O21:Q21"/>
    <mergeCell ref="O22:Q22"/>
    <mergeCell ref="O32:Q32"/>
    <mergeCell ref="O59:Q59"/>
    <mergeCell ref="O69:Q69"/>
    <mergeCell ref="O70:Q70"/>
    <mergeCell ref="O80:Q80"/>
    <mergeCell ref="O107:Q107"/>
    <mergeCell ref="H21:J21"/>
    <mergeCell ref="H22:J22"/>
    <mergeCell ref="H32:J32"/>
    <mergeCell ref="H59:J59"/>
    <mergeCell ref="H69:J69"/>
    <mergeCell ref="A70:C70"/>
    <mergeCell ref="A21:C21"/>
    <mergeCell ref="A69:C69"/>
    <mergeCell ref="A80:C80"/>
    <mergeCell ref="A107:C107"/>
    <mergeCell ref="A22:C22"/>
    <mergeCell ref="A7:C7"/>
    <mergeCell ref="A14:C14"/>
    <mergeCell ref="A32:C32"/>
    <mergeCell ref="A59:C5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baseColWidth="10" defaultRowHeight="14.4" x14ac:dyDescent="0.3"/>
  <sheetData>
    <row r="1" spans="1:6" ht="28.8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</row>
    <row r="2" spans="1:6" x14ac:dyDescent="0.3">
      <c r="A2">
        <v>4</v>
      </c>
      <c r="B2">
        <v>2.50736593917724E-3</v>
      </c>
      <c r="C2">
        <f>1425.36*A2-615.646</f>
        <v>5085.7939999999999</v>
      </c>
      <c r="D2">
        <f>B2*71^2</f>
        <v>12.639631699392467</v>
      </c>
      <c r="E2">
        <f>1110554.352*D2/1000</f>
        <v>14036.99799143746</v>
      </c>
      <c r="F2">
        <f>E2*0.07</f>
        <v>982.58985940062223</v>
      </c>
    </row>
    <row r="3" spans="1:6" x14ac:dyDescent="0.3">
      <c r="A3">
        <v>4.5</v>
      </c>
      <c r="B3">
        <v>1.92833000038114E-3</v>
      </c>
      <c r="C3">
        <f t="shared" ref="C3:C5" si="0">1425.36*A3-615.646</f>
        <v>5798.4740000000002</v>
      </c>
      <c r="D3">
        <f t="shared" ref="D3:D5" si="1">B3*71^2</f>
        <v>9.7207115319213262</v>
      </c>
      <c r="E3">
        <f t="shared" ref="E3:E5" si="2">1110554.352*D3/1000</f>
        <v>10795.378496311816</v>
      </c>
      <c r="F3">
        <f t="shared" ref="F3:F5" si="3">E3*0.07</f>
        <v>755.67649474182724</v>
      </c>
    </row>
    <row r="4" spans="1:6" x14ac:dyDescent="0.3">
      <c r="A4">
        <v>5</v>
      </c>
      <c r="B4">
        <v>1.55871240374387E-3</v>
      </c>
      <c r="C4">
        <f t="shared" si="0"/>
        <v>6511.1539999999995</v>
      </c>
      <c r="D4">
        <f t="shared" si="1"/>
        <v>7.8574692272728486</v>
      </c>
      <c r="E4">
        <f t="shared" si="2"/>
        <v>8726.1466460539377</v>
      </c>
      <c r="F4">
        <f t="shared" si="3"/>
        <v>610.83026522377565</v>
      </c>
    </row>
    <row r="5" spans="1:6" x14ac:dyDescent="0.3">
      <c r="A5">
        <v>5.5</v>
      </c>
      <c r="B5">
        <v>1.3117852914031E-3</v>
      </c>
      <c r="C5">
        <f t="shared" si="0"/>
        <v>7223.8339999999998</v>
      </c>
      <c r="D5">
        <f t="shared" si="1"/>
        <v>6.6127096539630275</v>
      </c>
      <c r="E5">
        <f t="shared" si="2"/>
        <v>7343.773484721054</v>
      </c>
      <c r="F5">
        <f t="shared" si="3"/>
        <v>514.06414393047385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tunnel</vt:lpstr>
      <vt:lpstr>penstock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Guillot - Le Goff</dc:creator>
  <cp:lastModifiedBy>Arthur Guillot - Le Goff</cp:lastModifiedBy>
  <dcterms:created xsi:type="dcterms:W3CDTF">2021-11-03T14:18:00Z</dcterms:created>
  <dcterms:modified xsi:type="dcterms:W3CDTF">2021-11-09T14:35:18Z</dcterms:modified>
</cp:coreProperties>
</file>