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50" windowHeight="12310" firstSheet="3" activeTab="10"/>
  </bookViews>
  <sheets>
    <sheet name="Year" sheetId="1" r:id="rId1"/>
    <sheet name="win" sheetId="2" r:id="rId2"/>
    <sheet name="Lose" sheetId="3" r:id="rId3"/>
    <sheet name="Hour1(C&lt;O)" sheetId="4" r:id="rId4"/>
    <sheet name="Hour1(C&gt;O)" sheetId="5" r:id="rId5"/>
    <sheet name="Buy" sheetId="6" r:id="rId6"/>
    <sheet name="Sell" sheetId="7" r:id="rId7"/>
    <sheet name="PreState" sheetId="10" r:id="rId8"/>
    <sheet name="PreWidth" sheetId="11" r:id="rId9"/>
    <sheet name="Sheet2" sheetId="12" r:id="rId10"/>
    <sheet name="Stop" sheetId="13" r:id="rId11"/>
  </sheets>
  <calcPr calcId="144525"/>
</workbook>
</file>

<file path=xl/sharedStrings.xml><?xml version="1.0" encoding="utf-8"?>
<sst xmlns="http://schemas.openxmlformats.org/spreadsheetml/2006/main" count="289" uniqueCount="65">
  <si>
    <t>stop</t>
  </si>
  <si>
    <t>0.5W</t>
  </si>
  <si>
    <t>Diff_S</t>
  </si>
  <si>
    <t>Diff</t>
  </si>
  <si>
    <t>Diff_W</t>
  </si>
  <si>
    <t>Win</t>
  </si>
  <si>
    <t>Lose</t>
  </si>
  <si>
    <t>Stop</t>
  </si>
  <si>
    <t>Win1</t>
  </si>
  <si>
    <t>Lose1</t>
  </si>
  <si>
    <t>count</t>
  </si>
  <si>
    <t>mean</t>
  </si>
  <si>
    <t>sum</t>
  </si>
  <si>
    <t>max</t>
  </si>
  <si>
    <t>min</t>
  </si>
  <si>
    <t>std</t>
  </si>
  <si>
    <t>Date</t>
  </si>
  <si>
    <t>HiM</t>
  </si>
  <si>
    <t>Total</t>
  </si>
  <si>
    <t>LiM</t>
  </si>
  <si>
    <t>开仓止损</t>
  </si>
  <si>
    <t>Close</t>
  </si>
  <si>
    <t>PreState</t>
  </si>
  <si>
    <t>State</t>
  </si>
  <si>
    <t>NaN</t>
  </si>
  <si>
    <t>移动止损</t>
  </si>
  <si>
    <t>W2</t>
  </si>
  <si>
    <t>ALL</t>
  </si>
  <si>
    <t>Pre0</t>
  </si>
  <si>
    <t>Pre1</t>
  </si>
  <si>
    <t>ALL_Profit</t>
  </si>
  <si>
    <t>All_CNT</t>
  </si>
  <si>
    <t>All_Mean</t>
  </si>
  <si>
    <t>Lose_CNT</t>
  </si>
  <si>
    <t>Lose_Mean</t>
  </si>
  <si>
    <t>ROI</t>
  </si>
  <si>
    <t>W%</t>
  </si>
  <si>
    <t>W/L</t>
  </si>
  <si>
    <t>Win_CNT</t>
  </si>
  <si>
    <t>Win_Mean</t>
  </si>
  <si>
    <t>ALL_0</t>
  </si>
  <si>
    <t>aPre0</t>
  </si>
  <si>
    <t>bPre0</t>
  </si>
  <si>
    <t>ALL_1</t>
  </si>
  <si>
    <t>aPre1</t>
  </si>
  <si>
    <t>bPre1</t>
  </si>
  <si>
    <t>ALL_2</t>
  </si>
  <si>
    <t>aPre2</t>
  </si>
  <si>
    <t>bPre2</t>
  </si>
  <si>
    <t>ALL_3</t>
  </si>
  <si>
    <t>aPre3</t>
  </si>
  <si>
    <t>bPre3</t>
  </si>
  <si>
    <t>ALL_4</t>
  </si>
  <si>
    <t>aPre4</t>
  </si>
  <si>
    <t>bPre4</t>
  </si>
  <si>
    <t>ALL_5</t>
  </si>
  <si>
    <t>aPre5</t>
  </si>
  <si>
    <t>bPre5</t>
  </si>
  <si>
    <t>Win%</t>
  </si>
  <si>
    <t>Win/Lose</t>
  </si>
  <si>
    <t>不止损</t>
  </si>
  <si>
    <t>固定止损-收盘价</t>
  </si>
  <si>
    <t>固定止损-高低价</t>
  </si>
  <si>
    <t>移动止损-收盘价</t>
  </si>
  <si>
    <t>移动止损-高低价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</si>
</sst>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41">
    <font>
      <sz val="11"/>
      <color theme="1"/>
      <name val="宋体"/>
      <charset val="134"/>
      <scheme val="minor"/>
    </font>
    <font>
      <b/>
      <sz val="9"/>
      <color rgb="FF000000"/>
      <name val="Helvetica"/>
      <charset val="134"/>
    </font>
    <font>
      <sz val="9"/>
      <color rgb="FF000000"/>
      <name val="Helvetica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9"/>
      <color rgb="FF00B0F0"/>
      <name val="宋体"/>
      <charset val="134"/>
      <scheme val="minor"/>
    </font>
    <font>
      <sz val="9"/>
      <color rgb="FF00B0F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303F9F"/>
      <name val="Courier New"/>
      <charset val="134"/>
    </font>
    <font>
      <sz val="11"/>
      <color theme="1"/>
      <name val="宋体"/>
      <charset val="134"/>
      <scheme val="minor"/>
    </font>
    <font>
      <b/>
      <sz val="9"/>
      <color rgb="FF00B0F0"/>
      <name val="Arial"/>
      <charset val="134"/>
    </font>
    <font>
      <sz val="9"/>
      <color rgb="FF00B0F0"/>
      <name val="Arial"/>
      <charset val="134"/>
    </font>
    <font>
      <b/>
      <sz val="9"/>
      <color rgb="FF000000"/>
      <name val="Helvetica"/>
      <charset val="134"/>
    </font>
    <font>
      <sz val="9"/>
      <color rgb="FF000000"/>
      <name val="Helvetica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name val="Helvetica"/>
      <charset val="134"/>
    </font>
    <font>
      <sz val="9"/>
      <name val="Helvetica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0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8" fillId="28" borderId="6" applyNumberFormat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39" fillId="32" borderId="7" applyNumberForma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top" wrapText="1"/>
    </xf>
    <xf numFmtId="0" fontId="4" fillId="3" borderId="0" xfId="0" applyFont="1" applyFill="1" applyAlignment="1">
      <alignment horizontal="right" vertical="center" wrapText="1"/>
    </xf>
    <xf numFmtId="0" fontId="5" fillId="4" borderId="0" xfId="31">
      <alignment vertical="center"/>
    </xf>
    <xf numFmtId="0" fontId="6" fillId="5" borderId="0" xfId="32">
      <alignment vertical="center"/>
    </xf>
    <xf numFmtId="0" fontId="3" fillId="2" borderId="0" xfId="0" applyFont="1" applyFill="1" applyAlignment="1">
      <alignment horizontal="left" vertical="center" wrapText="1"/>
    </xf>
    <xf numFmtId="0" fontId="5" fillId="4" borderId="0" xfId="3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6" fillId="5" borderId="0" xfId="32" applyAlignment="1">
      <alignment horizontal="right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0" fontId="0" fillId="0" borderId="0" xfId="0" applyNumberFormat="1">
      <alignment vertical="center"/>
    </xf>
    <xf numFmtId="0" fontId="9" fillId="6" borderId="1" xfId="25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10" fillId="3" borderId="0" xfId="0" applyFont="1" applyFill="1" applyAlignment="1">
      <alignment horizontal="right" vertical="top" wrapText="1"/>
    </xf>
    <xf numFmtId="0" fontId="11" fillId="3" borderId="0" xfId="0" applyFont="1" applyFill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0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right" vertical="top" wrapText="1"/>
    </xf>
    <xf numFmtId="0" fontId="12" fillId="3" borderId="0" xfId="0" applyFont="1" applyFill="1" applyAlignment="1">
      <alignment horizontal="right" vertical="center" wrapText="1"/>
    </xf>
    <xf numFmtId="0" fontId="13" fillId="3" borderId="0" xfId="0" applyFont="1" applyFill="1" applyAlignment="1">
      <alignment horizontal="right" vertical="center" wrapText="1"/>
    </xf>
    <xf numFmtId="0" fontId="14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16" fillId="3" borderId="0" xfId="0" applyFont="1" applyFill="1" applyAlignment="1">
      <alignment horizontal="right" vertical="center" wrapText="1"/>
    </xf>
    <xf numFmtId="10" fontId="6" fillId="5" borderId="0" xfId="32" applyNumberFormat="1">
      <alignment vertical="center"/>
    </xf>
    <xf numFmtId="10" fontId="7" fillId="0" borderId="0" xfId="0" applyNumberFormat="1" applyFont="1">
      <alignment vertical="center"/>
    </xf>
    <xf numFmtId="0" fontId="17" fillId="3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horizontal="right" vertical="center" wrapText="1"/>
    </xf>
    <xf numFmtId="0" fontId="18" fillId="3" borderId="0" xfId="0" applyFont="1" applyFill="1" applyAlignment="1">
      <alignment horizontal="right" vertical="center" wrapText="1"/>
    </xf>
    <xf numFmtId="0" fontId="18" fillId="2" borderId="0" xfId="0" applyFont="1" applyFill="1" applyAlignment="1">
      <alignment horizontal="right" vertical="center" wrapText="1"/>
    </xf>
    <xf numFmtId="0" fontId="0" fillId="7" borderId="0" xfId="0" applyFill="1">
      <alignment vertical="center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right" vertical="center" wrapText="1"/>
    </xf>
    <xf numFmtId="14" fontId="19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/>
    </xf>
    <xf numFmtId="14" fontId="19" fillId="2" borderId="0" xfId="0" applyNumberFormat="1" applyFont="1" applyFill="1" applyAlignment="1">
      <alignment horizontal="right" vertical="center" wrapText="1"/>
    </xf>
    <xf numFmtId="0" fontId="20" fillId="2" borderId="0" xfId="0" applyFont="1" applyFill="1" applyAlignment="1">
      <alignment horizontal="right" vertical="center" wrapText="1"/>
    </xf>
    <xf numFmtId="14" fontId="19" fillId="3" borderId="0" xfId="0" applyNumberFormat="1" applyFont="1" applyFill="1" applyAlignment="1">
      <alignment horizontal="right" vertical="center" wrapText="1"/>
    </xf>
    <xf numFmtId="0" fontId="20" fillId="3" borderId="0" xfId="0" applyFont="1" applyFill="1" applyAlignment="1">
      <alignment horizontal="right" vertical="center" wrapText="1"/>
    </xf>
    <xf numFmtId="10" fontId="20" fillId="7" borderId="0" xfId="0" applyNumberFormat="1" applyFont="1" applyFill="1" applyAlignment="1">
      <alignment horizontal="right" vertical="center" wrapText="1"/>
    </xf>
    <xf numFmtId="10" fontId="20" fillId="0" borderId="0" xfId="0" applyNumberFormat="1" applyFont="1" applyFill="1" applyAlignment="1">
      <alignment horizontal="right" vertical="center" wrapText="1"/>
    </xf>
    <xf numFmtId="10" fontId="0" fillId="7" borderId="0" xfId="0" applyNumberFormat="1" applyFill="1">
      <alignment vertical="center"/>
    </xf>
    <xf numFmtId="0" fontId="0" fillId="0" borderId="0" xfId="0" applyFill="1">
      <alignment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 wrapText="1"/>
    </xf>
    <xf numFmtId="0" fontId="0" fillId="8" borderId="0" xfId="0" applyFill="1">
      <alignment vertical="center"/>
    </xf>
    <xf numFmtId="0" fontId="21" fillId="0" borderId="0" xfId="0" applyFont="1">
      <alignment vertical="center"/>
    </xf>
    <xf numFmtId="0" fontId="22" fillId="7" borderId="0" xfId="0" applyFont="1" applyFill="1">
      <alignment vertical="center"/>
    </xf>
    <xf numFmtId="0" fontId="0" fillId="9" borderId="0" xfId="0" applyFill="1">
      <alignment vertical="center"/>
    </xf>
    <xf numFmtId="10" fontId="0" fillId="0" borderId="0" xfId="0" applyNumberFormat="1" applyFill="1">
      <alignment vertical="center"/>
    </xf>
    <xf numFmtId="14" fontId="19" fillId="0" borderId="0" xfId="0" applyNumberFormat="1" applyFont="1" applyFill="1" applyAlignment="1">
      <alignment horizontal="right" vertical="center" wrapText="1"/>
    </xf>
    <xf numFmtId="0" fontId="20" fillId="0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0" fontId="21" fillId="8" borderId="0" xfId="0" applyFont="1" applyFill="1">
      <alignment vertical="center"/>
    </xf>
    <xf numFmtId="0" fontId="23" fillId="7" borderId="0" xfId="0" applyFont="1" applyFill="1" applyAlignment="1">
      <alignment horizontal="left" vertical="center" wrapText="1"/>
    </xf>
    <xf numFmtId="0" fontId="19" fillId="9" borderId="0" xfId="0" applyFont="1" applyFill="1" applyAlignment="1">
      <alignment horizontal="left" vertical="center" wrapText="1"/>
    </xf>
    <xf numFmtId="0" fontId="19" fillId="7" borderId="0" xfId="0" applyFont="1" applyFill="1" applyAlignment="1">
      <alignment horizontal="left" vertical="center" wrapText="1"/>
    </xf>
    <xf numFmtId="0" fontId="23" fillId="7" borderId="0" xfId="0" applyFont="1" applyFill="1" applyAlignment="1">
      <alignment horizontal="right" vertical="center" wrapText="1"/>
    </xf>
    <xf numFmtId="0" fontId="19" fillId="9" borderId="0" xfId="0" applyFont="1" applyFill="1" applyAlignment="1">
      <alignment horizontal="right" vertical="center" wrapText="1"/>
    </xf>
    <xf numFmtId="0" fontId="19" fillId="7" borderId="0" xfId="0" applyFont="1" applyFill="1" applyAlignment="1">
      <alignment horizontal="right" vertical="center" wrapText="1"/>
    </xf>
    <xf numFmtId="0" fontId="24" fillId="7" borderId="0" xfId="0" applyFont="1" applyFill="1" applyAlignment="1">
      <alignment horizontal="right" vertical="center" wrapText="1"/>
    </xf>
    <xf numFmtId="10" fontId="24" fillId="7" borderId="0" xfId="0" applyNumberFormat="1" applyFont="1" applyFill="1" applyAlignment="1">
      <alignment horizontal="right" vertical="center" wrapText="1"/>
    </xf>
    <xf numFmtId="0" fontId="20" fillId="9" borderId="0" xfId="0" applyFont="1" applyFill="1" applyAlignment="1">
      <alignment horizontal="right" vertical="center" wrapText="1"/>
    </xf>
    <xf numFmtId="10" fontId="20" fillId="9" borderId="0" xfId="0" applyNumberFormat="1" applyFont="1" applyFill="1" applyAlignment="1">
      <alignment horizontal="right" vertical="center" wrapText="1"/>
    </xf>
    <xf numFmtId="10" fontId="0" fillId="8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G31" sqref="G31"/>
    </sheetView>
  </sheetViews>
  <sheetFormatPr defaultColWidth="8.75454545454545" defaultRowHeight="14"/>
  <cols>
    <col min="4" max="4" width="8.75454545454545" style="57"/>
    <col min="10" max="11" width="8.75454545454545" style="58"/>
    <col min="12" max="12" width="8.75454545454545" style="59"/>
    <col min="13" max="13" width="8.87272727272727" style="59"/>
    <col min="14" max="14" width="8.75454545454545" style="41"/>
    <col min="15" max="16" width="7.12727272727273" style="41" customWidth="1"/>
    <col min="17" max="17" width="6.12727272727273" style="59" customWidth="1"/>
    <col min="18" max="18" width="10.7545454545455" style="59" customWidth="1"/>
    <col min="19" max="19" width="7" style="41" customWidth="1"/>
    <col min="20" max="20" width="10.7545454545455" style="41" customWidth="1"/>
    <col min="21" max="21" width="9.12727272727273" style="53" customWidth="1"/>
    <col min="22" max="22" width="8.75454545454545" style="53"/>
    <col min="23" max="23" width="10.7545454545455" style="53"/>
    <col min="24" max="24" width="14" style="60"/>
    <col min="25" max="26" width="8.75454545454545" style="53"/>
  </cols>
  <sheetData>
    <row r="1" ht="14.1" customHeight="1" spans="1:2">
      <c r="A1" t="s">
        <v>0</v>
      </c>
      <c r="B1" t="s">
        <v>1</v>
      </c>
    </row>
    <row r="2" ht="14.1" customHeight="1" spans="1:24">
      <c r="A2" s="42" t="s">
        <v>2</v>
      </c>
      <c r="B2" s="42"/>
      <c r="C2" s="42"/>
      <c r="D2" s="42"/>
      <c r="E2" s="42"/>
      <c r="F2" s="42"/>
      <c r="G2" s="42" t="s">
        <v>3</v>
      </c>
      <c r="I2" s="42" t="s">
        <v>4</v>
      </c>
      <c r="J2" s="65" t="s">
        <v>5</v>
      </c>
      <c r="K2" s="65"/>
      <c r="L2" s="66" t="s">
        <v>6</v>
      </c>
      <c r="M2" s="66"/>
      <c r="N2" s="67" t="s">
        <v>7</v>
      </c>
      <c r="O2" s="67"/>
      <c r="P2" s="67"/>
      <c r="Q2" s="66" t="s">
        <v>8</v>
      </c>
      <c r="R2" s="66"/>
      <c r="S2" s="67" t="s">
        <v>9</v>
      </c>
      <c r="T2" s="67"/>
      <c r="V2" s="54"/>
      <c r="W2" s="54"/>
      <c r="X2" s="54"/>
    </row>
    <row r="3" spans="1:23">
      <c r="A3" s="42"/>
      <c r="B3" s="42" t="s">
        <v>10</v>
      </c>
      <c r="C3" s="42" t="s">
        <v>11</v>
      </c>
      <c r="D3" s="42" t="s">
        <v>12</v>
      </c>
      <c r="E3" s="42" t="s">
        <v>13</v>
      </c>
      <c r="F3" s="42" t="s">
        <v>14</v>
      </c>
      <c r="G3" s="42" t="s">
        <v>15</v>
      </c>
      <c r="H3" s="42" t="s">
        <v>11</v>
      </c>
      <c r="I3" s="42" t="s">
        <v>11</v>
      </c>
      <c r="J3" s="65" t="s">
        <v>12</v>
      </c>
      <c r="K3" s="65" t="s">
        <v>11</v>
      </c>
      <c r="L3" s="66" t="s">
        <v>12</v>
      </c>
      <c r="M3" s="66" t="s">
        <v>11</v>
      </c>
      <c r="N3" s="67" t="s">
        <v>12</v>
      </c>
      <c r="O3" s="67" t="s">
        <v>11</v>
      </c>
      <c r="P3" s="67" t="s">
        <v>13</v>
      </c>
      <c r="Q3" s="66" t="s">
        <v>12</v>
      </c>
      <c r="R3" s="66" t="s">
        <v>11</v>
      </c>
      <c r="S3" s="67" t="s">
        <v>12</v>
      </c>
      <c r="T3" s="67" t="s">
        <v>11</v>
      </c>
      <c r="V3" s="54"/>
      <c r="W3" s="54"/>
    </row>
    <row r="4" spans="1:22">
      <c r="A4" s="43" t="s">
        <v>16</v>
      </c>
      <c r="B4" s="43"/>
      <c r="C4" s="43"/>
      <c r="D4" s="43"/>
      <c r="E4" s="43"/>
      <c r="F4" s="43"/>
      <c r="G4" s="43"/>
      <c r="H4" s="43"/>
      <c r="I4" s="43"/>
      <c r="J4" s="68"/>
      <c r="K4" s="68"/>
      <c r="L4" s="69"/>
      <c r="M4" s="69"/>
      <c r="N4" s="70"/>
      <c r="O4" s="70"/>
      <c r="P4" s="70"/>
      <c r="Q4" s="69"/>
      <c r="R4" s="69"/>
      <c r="S4" s="70"/>
      <c r="T4" s="70"/>
      <c r="V4" s="55"/>
    </row>
    <row r="5" s="41" customFormat="1" spans="1:26">
      <c r="A5" s="48">
        <v>42004</v>
      </c>
      <c r="B5" s="49">
        <v>223</v>
      </c>
      <c r="C5" s="49">
        <v>1.70852</v>
      </c>
      <c r="D5" s="49">
        <v>381</v>
      </c>
      <c r="E5" s="49">
        <v>385</v>
      </c>
      <c r="F5" s="49">
        <v>-156</v>
      </c>
      <c r="G5" s="49">
        <v>101.365276</v>
      </c>
      <c r="H5" s="49">
        <v>-2.58296</v>
      </c>
      <c r="I5" s="49">
        <v>142.340081</v>
      </c>
      <c r="J5" s="71">
        <v>78</v>
      </c>
      <c r="K5" s="72">
        <f t="shared" ref="K5:K10" si="0">J5/$B5</f>
        <v>0.349775784753363</v>
      </c>
      <c r="L5" s="73">
        <v>145</v>
      </c>
      <c r="M5" s="74">
        <f t="shared" ref="M5:M10" si="1">L5/$B5</f>
        <v>0.650224215246637</v>
      </c>
      <c r="N5" s="45">
        <v>114</v>
      </c>
      <c r="O5" s="50">
        <f t="shared" ref="O5:O10" si="2">N5/$B5</f>
        <v>0.511210762331839</v>
      </c>
      <c r="P5" s="50">
        <f t="shared" ref="P5:P10" si="3">N5/L5</f>
        <v>0.786206896551724</v>
      </c>
      <c r="Q5" s="73">
        <v>8966</v>
      </c>
      <c r="R5" s="73">
        <v>114.948718</v>
      </c>
      <c r="S5" s="45">
        <v>-8585</v>
      </c>
      <c r="T5" s="45">
        <v>-59.206897</v>
      </c>
      <c r="U5" s="51">
        <f t="shared" ref="U5:U10" si="4">R5/-T5</f>
        <v>1.94147512915598</v>
      </c>
      <c r="V5" s="62"/>
      <c r="W5" s="62"/>
      <c r="X5" s="60"/>
      <c r="Y5" s="53"/>
      <c r="Z5" s="53"/>
    </row>
    <row r="6" spans="1:23">
      <c r="A6" s="46">
        <v>42369</v>
      </c>
      <c r="B6" s="47">
        <v>231</v>
      </c>
      <c r="C6" s="47">
        <v>0.393939</v>
      </c>
      <c r="D6" s="47">
        <v>91</v>
      </c>
      <c r="E6" s="47">
        <v>556</v>
      </c>
      <c r="F6" s="47">
        <v>-395</v>
      </c>
      <c r="G6" s="47">
        <v>143.866381</v>
      </c>
      <c r="H6" s="47">
        <v>-1.606061</v>
      </c>
      <c r="I6" s="47">
        <v>195.352227</v>
      </c>
      <c r="J6" s="71">
        <v>89</v>
      </c>
      <c r="K6" s="72">
        <f t="shared" si="0"/>
        <v>0.385281385281385</v>
      </c>
      <c r="L6" s="73">
        <v>142</v>
      </c>
      <c r="M6" s="74">
        <f t="shared" si="1"/>
        <v>0.614718614718615</v>
      </c>
      <c r="N6" s="45">
        <v>117</v>
      </c>
      <c r="O6" s="50">
        <f t="shared" si="2"/>
        <v>0.506493506493506</v>
      </c>
      <c r="P6" s="50">
        <f t="shared" si="3"/>
        <v>0.823943661971831</v>
      </c>
      <c r="Q6" s="73">
        <v>12339</v>
      </c>
      <c r="R6" s="73">
        <v>138.640449</v>
      </c>
      <c r="S6" s="45">
        <v>-12248</v>
      </c>
      <c r="T6" s="45">
        <v>-86.253521</v>
      </c>
      <c r="U6" s="51">
        <f t="shared" si="4"/>
        <v>1.60735987809703</v>
      </c>
      <c r="V6" s="62"/>
      <c r="W6" s="62"/>
    </row>
    <row r="7" s="53" customFormat="1" spans="1:24">
      <c r="A7" s="61">
        <v>42735</v>
      </c>
      <c r="B7" s="62">
        <v>230</v>
      </c>
      <c r="C7" s="62">
        <v>-0.543478</v>
      </c>
      <c r="D7" s="62">
        <v>-125</v>
      </c>
      <c r="E7" s="62">
        <v>375</v>
      </c>
      <c r="F7" s="62">
        <v>-143</v>
      </c>
      <c r="G7" s="62">
        <v>97.80707</v>
      </c>
      <c r="H7" s="62">
        <v>-3.021739</v>
      </c>
      <c r="I7" s="62">
        <v>157.167347</v>
      </c>
      <c r="J7" s="71">
        <v>89</v>
      </c>
      <c r="K7" s="72">
        <f t="shared" si="0"/>
        <v>0.38695652173913</v>
      </c>
      <c r="L7" s="73">
        <v>141</v>
      </c>
      <c r="M7" s="74">
        <f t="shared" si="1"/>
        <v>0.61304347826087</v>
      </c>
      <c r="N7" s="45">
        <v>102</v>
      </c>
      <c r="O7" s="50">
        <f t="shared" si="2"/>
        <v>0.443478260869565</v>
      </c>
      <c r="P7" s="50">
        <f t="shared" si="3"/>
        <v>0.723404255319149</v>
      </c>
      <c r="Q7" s="73">
        <v>8558</v>
      </c>
      <c r="R7" s="73">
        <v>96.157303</v>
      </c>
      <c r="S7" s="45">
        <v>-8683</v>
      </c>
      <c r="T7" s="45">
        <v>-61.58156</v>
      </c>
      <c r="U7" s="51">
        <f t="shared" si="4"/>
        <v>1.5614626034157</v>
      </c>
      <c r="V7" s="62"/>
      <c r="W7" s="62"/>
      <c r="X7" s="60"/>
    </row>
    <row r="8" spans="1:23">
      <c r="A8" s="46">
        <v>43100</v>
      </c>
      <c r="B8" s="47">
        <v>217</v>
      </c>
      <c r="C8" s="47">
        <v>3.396313</v>
      </c>
      <c r="D8" s="47">
        <v>737</v>
      </c>
      <c r="E8" s="47">
        <v>568</v>
      </c>
      <c r="F8" s="47">
        <v>-192</v>
      </c>
      <c r="G8" s="47">
        <v>105.374067</v>
      </c>
      <c r="H8" s="47">
        <v>0.631336</v>
      </c>
      <c r="I8" s="47">
        <v>137.5</v>
      </c>
      <c r="J8" s="71">
        <v>85</v>
      </c>
      <c r="K8" s="72">
        <f t="shared" si="0"/>
        <v>0.391705069124424</v>
      </c>
      <c r="L8" s="73">
        <v>132</v>
      </c>
      <c r="M8" s="74">
        <f t="shared" si="1"/>
        <v>0.608294930875576</v>
      </c>
      <c r="N8" s="45">
        <v>99</v>
      </c>
      <c r="O8" s="50">
        <f t="shared" si="2"/>
        <v>0.456221198156682</v>
      </c>
      <c r="P8" s="50">
        <f t="shared" si="3"/>
        <v>0.75</v>
      </c>
      <c r="Q8" s="73">
        <v>8511</v>
      </c>
      <c r="R8" s="73">
        <v>100.129412</v>
      </c>
      <c r="S8" s="45">
        <v>-7774</v>
      </c>
      <c r="T8" s="45">
        <v>-58.893939</v>
      </c>
      <c r="U8" s="51">
        <f t="shared" si="4"/>
        <v>1.70016496943769</v>
      </c>
      <c r="V8" s="62"/>
      <c r="W8" s="62"/>
    </row>
    <row r="9" spans="1:23">
      <c r="A9" s="48">
        <v>43465</v>
      </c>
      <c r="B9" s="49">
        <v>236</v>
      </c>
      <c r="C9" s="49">
        <v>19.775424</v>
      </c>
      <c r="D9" s="49">
        <v>4667</v>
      </c>
      <c r="E9" s="49">
        <v>934</v>
      </c>
      <c r="F9" s="49">
        <v>-255</v>
      </c>
      <c r="G9" s="49">
        <v>170.710968</v>
      </c>
      <c r="H9" s="49">
        <v>17.936441</v>
      </c>
      <c r="I9" s="49">
        <v>221.272358</v>
      </c>
      <c r="J9" s="71">
        <v>102</v>
      </c>
      <c r="K9" s="72">
        <f t="shared" si="0"/>
        <v>0.432203389830508</v>
      </c>
      <c r="L9" s="73">
        <v>134</v>
      </c>
      <c r="M9" s="74">
        <f t="shared" si="1"/>
        <v>0.567796610169492</v>
      </c>
      <c r="N9" s="45">
        <v>106</v>
      </c>
      <c r="O9" s="50">
        <f t="shared" si="2"/>
        <v>0.449152542372881</v>
      </c>
      <c r="P9" s="50">
        <f t="shared" si="3"/>
        <v>0.791044776119403</v>
      </c>
      <c r="Q9" s="73">
        <v>17335</v>
      </c>
      <c r="R9" s="73">
        <v>169.95098</v>
      </c>
      <c r="S9" s="45">
        <v>-12668</v>
      </c>
      <c r="T9" s="45">
        <v>-95.24812</v>
      </c>
      <c r="U9" s="51">
        <f t="shared" si="4"/>
        <v>1.7842974748478</v>
      </c>
      <c r="V9" s="62"/>
      <c r="W9" s="62"/>
    </row>
    <row r="10" spans="1:23">
      <c r="A10" s="46">
        <v>43830</v>
      </c>
      <c r="B10" s="47">
        <v>35</v>
      </c>
      <c r="C10" s="47">
        <v>30</v>
      </c>
      <c r="D10" s="47">
        <v>1050</v>
      </c>
      <c r="E10" s="47">
        <v>375</v>
      </c>
      <c r="F10" s="47">
        <v>-158</v>
      </c>
      <c r="G10" s="47">
        <v>133.25716</v>
      </c>
      <c r="H10" s="47">
        <v>27.257143</v>
      </c>
      <c r="I10" s="47">
        <v>211.846154</v>
      </c>
      <c r="J10" s="71">
        <v>17</v>
      </c>
      <c r="K10" s="72">
        <f t="shared" si="0"/>
        <v>0.485714285714286</v>
      </c>
      <c r="L10" s="73">
        <v>18</v>
      </c>
      <c r="M10" s="74">
        <f t="shared" si="1"/>
        <v>0.514285714285714</v>
      </c>
      <c r="N10" s="45">
        <v>11</v>
      </c>
      <c r="O10" s="50">
        <f t="shared" si="2"/>
        <v>0.314285714285714</v>
      </c>
      <c r="P10" s="50">
        <f t="shared" si="3"/>
        <v>0.611111111111111</v>
      </c>
      <c r="Q10" s="73">
        <v>2400</v>
      </c>
      <c r="R10" s="73">
        <v>141.176471</v>
      </c>
      <c r="S10" s="45">
        <v>-1350</v>
      </c>
      <c r="T10" s="45">
        <v>-75</v>
      </c>
      <c r="U10" s="51">
        <f t="shared" si="4"/>
        <v>1.88235294666667</v>
      </c>
      <c r="V10" s="62"/>
      <c r="W10" s="62"/>
    </row>
    <row r="11" spans="14:14">
      <c r="N11" s="41">
        <f>SUM(N5:N10)</f>
        <v>549</v>
      </c>
    </row>
    <row r="12" spans="2:6">
      <c r="B12">
        <f>SUM(B5:B11)</f>
        <v>1172</v>
      </c>
      <c r="D12" s="57">
        <f>SUM(D5:D11)</f>
        <v>6801</v>
      </c>
      <c r="F12">
        <f>(D12-B12)*50</f>
        <v>281450</v>
      </c>
    </row>
    <row r="15" spans="1:2">
      <c r="A15" t="s">
        <v>0</v>
      </c>
      <c r="B15" s="63">
        <v>100</v>
      </c>
    </row>
    <row r="16" s="56" customFormat="1" spans="4:24">
      <c r="D16" s="64"/>
      <c r="J16" s="58"/>
      <c r="K16" s="58"/>
      <c r="L16" s="59"/>
      <c r="M16" s="59"/>
      <c r="N16" s="41"/>
      <c r="O16" s="41"/>
      <c r="P16" s="41"/>
      <c r="Q16" s="59"/>
      <c r="R16" s="59"/>
      <c r="S16" s="41"/>
      <c r="T16" s="41"/>
      <c r="X16" s="75"/>
    </row>
    <row r="17" spans="1:20">
      <c r="A17" s="42" t="s">
        <v>2</v>
      </c>
      <c r="B17" s="42"/>
      <c r="C17" s="42"/>
      <c r="D17" s="42"/>
      <c r="E17" s="42"/>
      <c r="F17" s="42"/>
      <c r="H17" s="42" t="s">
        <v>3</v>
      </c>
      <c r="I17" s="42" t="s">
        <v>4</v>
      </c>
      <c r="J17" s="65" t="s">
        <v>5</v>
      </c>
      <c r="K17" s="65"/>
      <c r="L17" s="66" t="s">
        <v>6</v>
      </c>
      <c r="M17" s="66"/>
      <c r="N17" s="67" t="s">
        <v>7</v>
      </c>
      <c r="O17" s="67"/>
      <c r="P17" s="67"/>
      <c r="Q17" s="66" t="s">
        <v>8</v>
      </c>
      <c r="R17" s="66"/>
      <c r="S17" s="67" t="s">
        <v>9</v>
      </c>
      <c r="T17" s="67"/>
    </row>
    <row r="18" spans="1:20">
      <c r="A18" s="42"/>
      <c r="B18" s="42" t="s">
        <v>10</v>
      </c>
      <c r="C18" s="42" t="s">
        <v>11</v>
      </c>
      <c r="D18" s="42" t="s">
        <v>12</v>
      </c>
      <c r="E18" s="42" t="s">
        <v>13</v>
      </c>
      <c r="F18" s="42" t="s">
        <v>14</v>
      </c>
      <c r="G18" s="42" t="s">
        <v>15</v>
      </c>
      <c r="H18" s="42" t="s">
        <v>11</v>
      </c>
      <c r="I18" s="42" t="s">
        <v>11</v>
      </c>
      <c r="J18" s="65" t="s">
        <v>12</v>
      </c>
      <c r="K18" s="65" t="s">
        <v>11</v>
      </c>
      <c r="L18" s="66" t="s">
        <v>12</v>
      </c>
      <c r="M18" s="66" t="s">
        <v>11</v>
      </c>
      <c r="N18" s="67" t="s">
        <v>12</v>
      </c>
      <c r="O18" s="67" t="s">
        <v>11</v>
      </c>
      <c r="P18" s="67" t="s">
        <v>13</v>
      </c>
      <c r="Q18" s="66" t="s">
        <v>12</v>
      </c>
      <c r="R18" s="66" t="s">
        <v>11</v>
      </c>
      <c r="S18" s="67" t="s">
        <v>12</v>
      </c>
      <c r="T18" s="67" t="s">
        <v>11</v>
      </c>
    </row>
    <row r="19" spans="1:20">
      <c r="A19" s="43" t="s">
        <v>16</v>
      </c>
      <c r="B19" s="43"/>
      <c r="C19" s="43"/>
      <c r="D19" s="43"/>
      <c r="E19" s="43"/>
      <c r="F19" s="43"/>
      <c r="G19" s="43"/>
      <c r="H19" s="43"/>
      <c r="I19" s="43"/>
      <c r="J19" s="68"/>
      <c r="K19" s="68"/>
      <c r="L19" s="69"/>
      <c r="M19" s="69"/>
      <c r="N19" s="70"/>
      <c r="O19" s="70"/>
      <c r="P19" s="70"/>
      <c r="Q19" s="69"/>
      <c r="R19" s="69"/>
      <c r="S19" s="70"/>
      <c r="T19" s="70"/>
    </row>
    <row r="20" spans="1:21">
      <c r="A20" s="48">
        <v>42004</v>
      </c>
      <c r="B20" s="49">
        <v>223</v>
      </c>
      <c r="C20" s="49">
        <v>-4.107623</v>
      </c>
      <c r="D20" s="49">
        <v>-916</v>
      </c>
      <c r="E20" s="49">
        <v>385</v>
      </c>
      <c r="F20" s="49">
        <v>-149</v>
      </c>
      <c r="G20" s="49">
        <v>109.201348</v>
      </c>
      <c r="H20" s="49">
        <v>-2.58296</v>
      </c>
      <c r="I20" s="49">
        <v>142.340081</v>
      </c>
      <c r="J20" s="71">
        <v>90</v>
      </c>
      <c r="K20" s="72">
        <f t="shared" ref="K20:K25" si="5">J20/$B20</f>
        <v>0.403587443946188</v>
      </c>
      <c r="L20" s="73">
        <v>133</v>
      </c>
      <c r="M20" s="74">
        <f t="shared" ref="M20:M25" si="6">L20/$B20</f>
        <v>0.596412556053812</v>
      </c>
      <c r="N20" s="45">
        <v>68</v>
      </c>
      <c r="O20" s="50">
        <f t="shared" ref="O20:O25" si="7">N20/$B20</f>
        <v>0.304932735426009</v>
      </c>
      <c r="P20" s="50">
        <f t="shared" ref="P20:P25" si="8">N20/L20</f>
        <v>0.511278195488722</v>
      </c>
      <c r="Q20" s="73">
        <v>9275</v>
      </c>
      <c r="R20" s="73">
        <v>103.055556</v>
      </c>
      <c r="S20" s="45">
        <v>-10191</v>
      </c>
      <c r="T20" s="45">
        <v>-76.62406</v>
      </c>
      <c r="U20" s="51">
        <f t="shared" ref="U20:U25" si="9">R20/-T20</f>
        <v>1.34495034588353</v>
      </c>
    </row>
    <row r="21" spans="1:21">
      <c r="A21" s="46">
        <v>42369</v>
      </c>
      <c r="B21" s="47">
        <v>231</v>
      </c>
      <c r="C21" s="47">
        <v>2.220779</v>
      </c>
      <c r="D21" s="47">
        <v>513</v>
      </c>
      <c r="E21" s="47">
        <v>556</v>
      </c>
      <c r="F21" s="47">
        <v>-223</v>
      </c>
      <c r="G21" s="47">
        <v>141.427193</v>
      </c>
      <c r="H21" s="47">
        <v>-1.606061</v>
      </c>
      <c r="I21" s="47">
        <v>195.352227</v>
      </c>
      <c r="J21" s="71">
        <v>100</v>
      </c>
      <c r="K21" s="72">
        <f t="shared" si="5"/>
        <v>0.432900432900433</v>
      </c>
      <c r="L21" s="73">
        <v>131</v>
      </c>
      <c r="M21" s="74">
        <f t="shared" si="6"/>
        <v>0.567099567099567</v>
      </c>
      <c r="N21" s="45">
        <v>95</v>
      </c>
      <c r="O21" s="50">
        <f t="shared" si="7"/>
        <v>0.411255411255411</v>
      </c>
      <c r="P21" s="50">
        <f t="shared" si="8"/>
        <v>0.725190839694656</v>
      </c>
      <c r="Q21" s="73">
        <v>12657</v>
      </c>
      <c r="R21" s="73">
        <v>126.57</v>
      </c>
      <c r="S21" s="45">
        <v>-12144</v>
      </c>
      <c r="T21" s="45">
        <v>-92.70229</v>
      </c>
      <c r="U21" s="51">
        <f t="shared" si="9"/>
        <v>1.36533843985947</v>
      </c>
    </row>
    <row r="22" spans="1:21">
      <c r="A22" s="48">
        <v>42735</v>
      </c>
      <c r="B22" s="49">
        <v>230</v>
      </c>
      <c r="C22" s="49">
        <v>-3.513043</v>
      </c>
      <c r="D22" s="49">
        <v>-808</v>
      </c>
      <c r="E22" s="49">
        <v>375</v>
      </c>
      <c r="F22" s="49">
        <v>-128</v>
      </c>
      <c r="G22" s="49">
        <v>105.208495</v>
      </c>
      <c r="H22" s="49">
        <v>-3.021739</v>
      </c>
      <c r="I22" s="49">
        <v>157.167347</v>
      </c>
      <c r="J22" s="71">
        <v>99</v>
      </c>
      <c r="K22" s="72">
        <f t="shared" si="5"/>
        <v>0.430434782608696</v>
      </c>
      <c r="L22" s="73">
        <v>131</v>
      </c>
      <c r="M22" s="74">
        <f t="shared" si="6"/>
        <v>0.569565217391304</v>
      </c>
      <c r="N22" s="45">
        <v>75</v>
      </c>
      <c r="O22" s="50">
        <f t="shared" si="7"/>
        <v>0.326086956521739</v>
      </c>
      <c r="P22" s="50">
        <f t="shared" si="8"/>
        <v>0.572519083969466</v>
      </c>
      <c r="Q22" s="73">
        <v>9125</v>
      </c>
      <c r="R22" s="73">
        <v>92.171717</v>
      </c>
      <c r="S22" s="45">
        <v>-9933</v>
      </c>
      <c r="T22" s="45">
        <v>-75.824427</v>
      </c>
      <c r="U22" s="51">
        <f t="shared" si="9"/>
        <v>1.21559398002441</v>
      </c>
    </row>
    <row r="23" spans="1:21">
      <c r="A23" s="46">
        <v>43100</v>
      </c>
      <c r="B23" s="47">
        <v>217</v>
      </c>
      <c r="C23" s="47">
        <v>3.184332</v>
      </c>
      <c r="D23" s="47">
        <v>691</v>
      </c>
      <c r="E23" s="47">
        <v>568</v>
      </c>
      <c r="F23" s="47">
        <v>-118</v>
      </c>
      <c r="G23" s="47">
        <v>108.40042</v>
      </c>
      <c r="H23" s="47">
        <v>0.631336</v>
      </c>
      <c r="I23" s="47">
        <v>137.5</v>
      </c>
      <c r="J23" s="71">
        <v>94</v>
      </c>
      <c r="K23" s="72">
        <f t="shared" si="5"/>
        <v>0.433179723502304</v>
      </c>
      <c r="L23" s="73">
        <v>123</v>
      </c>
      <c r="M23" s="74">
        <f t="shared" si="6"/>
        <v>0.566820276497696</v>
      </c>
      <c r="N23" s="45">
        <v>49</v>
      </c>
      <c r="O23" s="50">
        <f t="shared" si="7"/>
        <v>0.225806451612903</v>
      </c>
      <c r="P23" s="50">
        <f t="shared" si="8"/>
        <v>0.398373983739837</v>
      </c>
      <c r="Q23" s="73">
        <v>8783</v>
      </c>
      <c r="R23" s="73">
        <v>93.43617</v>
      </c>
      <c r="S23" s="45">
        <v>-8092</v>
      </c>
      <c r="T23" s="45">
        <v>-65.788618</v>
      </c>
      <c r="U23" s="51">
        <f t="shared" si="9"/>
        <v>1.42024825631692</v>
      </c>
    </row>
    <row r="24" spans="1:21">
      <c r="A24" s="48">
        <v>43465</v>
      </c>
      <c r="B24" s="49">
        <v>236</v>
      </c>
      <c r="C24" s="49">
        <v>21.898305</v>
      </c>
      <c r="D24" s="49">
        <v>5168</v>
      </c>
      <c r="E24" s="49">
        <v>934</v>
      </c>
      <c r="F24" s="49">
        <v>-176</v>
      </c>
      <c r="G24" s="49">
        <v>167.420779</v>
      </c>
      <c r="H24" s="49">
        <v>17.936441</v>
      </c>
      <c r="I24" s="49">
        <v>221.272358</v>
      </c>
      <c r="J24" s="71">
        <v>107</v>
      </c>
      <c r="K24" s="72">
        <f t="shared" si="5"/>
        <v>0.453389830508475</v>
      </c>
      <c r="L24" s="73">
        <v>129</v>
      </c>
      <c r="M24" s="74">
        <f t="shared" si="6"/>
        <v>0.546610169491525</v>
      </c>
      <c r="N24" s="45">
        <v>107</v>
      </c>
      <c r="O24" s="50">
        <f t="shared" si="7"/>
        <v>0.453389830508475</v>
      </c>
      <c r="P24" s="50">
        <f t="shared" si="8"/>
        <v>0.829457364341085</v>
      </c>
      <c r="Q24" s="73">
        <v>17402</v>
      </c>
      <c r="R24" s="73">
        <v>162.635514</v>
      </c>
      <c r="S24" s="45">
        <v>-12234</v>
      </c>
      <c r="T24" s="45">
        <v>-95.578125</v>
      </c>
      <c r="U24" s="51">
        <f t="shared" si="9"/>
        <v>1.70159766159882</v>
      </c>
    </row>
    <row r="25" spans="1:21">
      <c r="A25" s="46">
        <v>43830</v>
      </c>
      <c r="B25" s="47">
        <v>35</v>
      </c>
      <c r="C25" s="47">
        <v>36.742857</v>
      </c>
      <c r="D25" s="47">
        <v>1286</v>
      </c>
      <c r="E25" s="47">
        <v>375</v>
      </c>
      <c r="F25" s="47">
        <v>-122</v>
      </c>
      <c r="G25" s="47">
        <v>130.625271</v>
      </c>
      <c r="H25" s="47">
        <v>27.257143</v>
      </c>
      <c r="I25" s="47">
        <v>211.846154</v>
      </c>
      <c r="J25" s="71">
        <v>18</v>
      </c>
      <c r="K25" s="72">
        <f t="shared" si="5"/>
        <v>0.514285714285714</v>
      </c>
      <c r="L25" s="73">
        <v>17</v>
      </c>
      <c r="M25" s="74">
        <f t="shared" si="6"/>
        <v>0.485714285714286</v>
      </c>
      <c r="N25" s="45">
        <v>9</v>
      </c>
      <c r="O25" s="50">
        <f t="shared" si="7"/>
        <v>0.257142857142857</v>
      </c>
      <c r="P25" s="50">
        <f t="shared" si="8"/>
        <v>0.529411764705882</v>
      </c>
      <c r="Q25" s="73">
        <v>2516</v>
      </c>
      <c r="R25" s="73">
        <v>139.777778</v>
      </c>
      <c r="S25" s="45">
        <v>-1230</v>
      </c>
      <c r="T25" s="45">
        <v>-72.352941</v>
      </c>
      <c r="U25" s="51">
        <f t="shared" si="9"/>
        <v>1.93188799332981</v>
      </c>
    </row>
    <row r="26" spans="2:14">
      <c r="B26">
        <f>SUM(B20:B25)</f>
        <v>1172</v>
      </c>
      <c r="D26" s="57">
        <f>SUM(D20:D25)</f>
        <v>5934</v>
      </c>
      <c r="F26">
        <f>(D26-B26)*50</f>
        <v>238100</v>
      </c>
      <c r="N26" s="41">
        <f>SUM(N20:N25)</f>
        <v>403</v>
      </c>
    </row>
  </sheetData>
  <mergeCells count="12">
    <mergeCell ref="A2:F2"/>
    <mergeCell ref="J2:K2"/>
    <mergeCell ref="L2:M2"/>
    <mergeCell ref="N2:P2"/>
    <mergeCell ref="Q2:R2"/>
    <mergeCell ref="S2:T2"/>
    <mergeCell ref="A17:F17"/>
    <mergeCell ref="J17:K17"/>
    <mergeCell ref="L17:M17"/>
    <mergeCell ref="N17:P17"/>
    <mergeCell ref="Q17:R17"/>
    <mergeCell ref="S17:T17"/>
  </mergeCells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18" sqref="A18"/>
    </sheetView>
  </sheetViews>
  <sheetFormatPr defaultColWidth="9" defaultRowHeight="14" outlineLevelCol="3"/>
  <cols>
    <col min="1" max="1" width="13" customWidth="1"/>
    <col min="2" max="2" width="9.37272727272727" customWidth="1"/>
  </cols>
  <sheetData>
    <row r="1" spans="2:4">
      <c r="B1" s="6" t="s">
        <v>27</v>
      </c>
      <c r="C1" s="6" t="s">
        <v>28</v>
      </c>
      <c r="D1" s="6" t="s">
        <v>29</v>
      </c>
    </row>
    <row r="2" spans="1:4">
      <c r="A2" s="7" t="s">
        <v>30</v>
      </c>
      <c r="B2" s="8">
        <v>8877.5</v>
      </c>
      <c r="C2" s="8">
        <v>2131.5</v>
      </c>
      <c r="D2" s="8">
        <v>6746</v>
      </c>
    </row>
    <row r="3" spans="1:4">
      <c r="A3" s="7" t="s">
        <v>31</v>
      </c>
      <c r="B3" s="8">
        <v>1883</v>
      </c>
      <c r="C3" s="8">
        <v>940</v>
      </c>
      <c r="D3" s="8">
        <v>943</v>
      </c>
    </row>
    <row r="4" spans="1:4">
      <c r="A4" s="9" t="s">
        <v>32</v>
      </c>
      <c r="B4" s="10">
        <v>4.714551</v>
      </c>
      <c r="C4" s="10">
        <v>2.267553</v>
      </c>
      <c r="D4" s="10">
        <v>7.153765</v>
      </c>
    </row>
    <row r="5" spans="1:4">
      <c r="A5" s="7" t="s">
        <v>6</v>
      </c>
      <c r="B5" s="8">
        <v>-54475</v>
      </c>
      <c r="C5" s="8">
        <v>-28279</v>
      </c>
      <c r="D5" s="8">
        <v>-26196</v>
      </c>
    </row>
    <row r="6" spans="1:4">
      <c r="A6" s="9" t="s">
        <v>33</v>
      </c>
      <c r="B6" s="10">
        <v>1146</v>
      </c>
      <c r="C6" s="10">
        <v>591</v>
      </c>
      <c r="D6" s="10">
        <v>555</v>
      </c>
    </row>
    <row r="7" spans="1:4">
      <c r="A7" s="7" t="s">
        <v>34</v>
      </c>
      <c r="B7" s="8">
        <v>-47.534904</v>
      </c>
      <c r="C7" s="8">
        <v>-47.849408</v>
      </c>
      <c r="D7" s="8">
        <v>-47.2</v>
      </c>
    </row>
    <row r="8" spans="1:4">
      <c r="A8" s="9" t="s">
        <v>35</v>
      </c>
      <c r="B8" s="10">
        <v>0.740806</v>
      </c>
      <c r="C8" s="10">
        <v>0.625937</v>
      </c>
      <c r="D8" s="10">
        <v>0.8746</v>
      </c>
    </row>
    <row r="9" spans="1:4">
      <c r="A9" s="7" t="s">
        <v>36</v>
      </c>
      <c r="B9" s="8">
        <v>0.636998</v>
      </c>
      <c r="C9" s="8">
        <v>0.582064</v>
      </c>
      <c r="D9" s="8">
        <v>0.695495</v>
      </c>
    </row>
    <row r="10" spans="1:4">
      <c r="A10" s="9" t="s">
        <v>37</v>
      </c>
      <c r="B10" s="10">
        <v>1.162965</v>
      </c>
      <c r="C10" s="10">
        <v>1.075374</v>
      </c>
      <c r="D10" s="10">
        <v>1.25752</v>
      </c>
    </row>
    <row r="11" spans="1:4">
      <c r="A11" s="7" t="s">
        <v>5</v>
      </c>
      <c r="B11" s="8">
        <v>63352.5</v>
      </c>
      <c r="C11" s="8">
        <v>30410.5</v>
      </c>
      <c r="D11" s="8">
        <v>32942</v>
      </c>
    </row>
    <row r="12" spans="1:4">
      <c r="A12" s="9" t="s">
        <v>38</v>
      </c>
      <c r="B12" s="10">
        <v>730</v>
      </c>
      <c r="C12" s="10">
        <v>344</v>
      </c>
      <c r="D12" s="10">
        <v>386</v>
      </c>
    </row>
    <row r="13" spans="1:4">
      <c r="A13" s="7" t="s">
        <v>39</v>
      </c>
      <c r="B13" s="8">
        <v>86.784247</v>
      </c>
      <c r="C13" s="8">
        <v>88.402616</v>
      </c>
      <c r="D13" s="8">
        <v>85.341969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tabSelected="1" workbookViewId="0">
      <selection activeCell="D16" sqref="D16"/>
    </sheetView>
  </sheetViews>
  <sheetFormatPr defaultColWidth="8.72727272727273" defaultRowHeight="14"/>
  <cols>
    <col min="5" max="5" width="10.7272727272727" customWidth="1"/>
  </cols>
  <sheetData>
    <row r="1" spans="2:20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5"/>
    </row>
    <row r="2" ht="23" spans="1:19">
      <c r="A2" s="2" t="s">
        <v>30</v>
      </c>
      <c r="B2" s="3">
        <v>7496</v>
      </c>
      <c r="C2" s="3">
        <v>4196</v>
      </c>
      <c r="D2" s="3">
        <v>3300</v>
      </c>
      <c r="E2" s="3">
        <v>9179</v>
      </c>
      <c r="F2" s="3">
        <v>1373</v>
      </c>
      <c r="G2" s="3">
        <v>7806</v>
      </c>
      <c r="H2" s="3">
        <v>11597</v>
      </c>
      <c r="I2" s="3">
        <v>2535.5</v>
      </c>
      <c r="J2" s="3">
        <v>9061.5</v>
      </c>
      <c r="K2" s="3">
        <v>8844</v>
      </c>
      <c r="L2" s="3">
        <v>2633</v>
      </c>
      <c r="M2" s="3">
        <v>6211</v>
      </c>
      <c r="N2" s="3">
        <v>11597</v>
      </c>
      <c r="O2" s="3">
        <v>2535.5</v>
      </c>
      <c r="P2" s="3">
        <v>9061.5</v>
      </c>
      <c r="Q2" s="3">
        <v>7496</v>
      </c>
      <c r="R2" s="3">
        <v>4196</v>
      </c>
      <c r="S2" s="3">
        <v>3300</v>
      </c>
    </row>
    <row r="3" spans="1:19">
      <c r="A3" s="1" t="s">
        <v>31</v>
      </c>
      <c r="B3" s="4">
        <v>1883</v>
      </c>
      <c r="C3" s="4">
        <v>940</v>
      </c>
      <c r="D3" s="4">
        <v>943</v>
      </c>
      <c r="E3" s="4">
        <v>1883</v>
      </c>
      <c r="F3" s="4">
        <v>940</v>
      </c>
      <c r="G3" s="4">
        <v>943</v>
      </c>
      <c r="H3" s="4">
        <v>1883</v>
      </c>
      <c r="I3" s="4">
        <v>940</v>
      </c>
      <c r="J3" s="4">
        <v>943</v>
      </c>
      <c r="K3" s="4">
        <v>1883</v>
      </c>
      <c r="L3" s="4">
        <v>940</v>
      </c>
      <c r="M3" s="4">
        <v>943</v>
      </c>
      <c r="N3" s="4">
        <v>1883</v>
      </c>
      <c r="O3" s="4">
        <v>940</v>
      </c>
      <c r="P3" s="4">
        <v>943</v>
      </c>
      <c r="Q3" s="4">
        <v>1883</v>
      </c>
      <c r="R3" s="4">
        <v>940</v>
      </c>
      <c r="S3" s="4">
        <v>943</v>
      </c>
    </row>
    <row r="4" spans="1:19">
      <c r="A4" s="2" t="s">
        <v>32</v>
      </c>
      <c r="B4" s="3">
        <v>3.980882</v>
      </c>
      <c r="C4" s="3">
        <v>4.46383</v>
      </c>
      <c r="D4" s="3">
        <v>3.49947</v>
      </c>
      <c r="E4" s="3">
        <v>4.874668</v>
      </c>
      <c r="F4" s="3">
        <v>1.460638</v>
      </c>
      <c r="G4" s="3">
        <v>8.277837</v>
      </c>
      <c r="H4" s="3">
        <v>6.158789</v>
      </c>
      <c r="I4" s="3">
        <v>2.69734</v>
      </c>
      <c r="J4" s="3">
        <v>9.609226</v>
      </c>
      <c r="K4" s="3">
        <v>4.69676</v>
      </c>
      <c r="L4" s="3">
        <v>2.801064</v>
      </c>
      <c r="M4" s="3">
        <v>6.586426</v>
      </c>
      <c r="N4" s="3">
        <v>6.158789</v>
      </c>
      <c r="O4" s="3">
        <v>2.69734</v>
      </c>
      <c r="P4" s="3">
        <v>9.609226</v>
      </c>
      <c r="Q4" s="3">
        <v>3.980882</v>
      </c>
      <c r="R4" s="3">
        <v>4.46383</v>
      </c>
      <c r="S4" s="3">
        <v>3.49947</v>
      </c>
    </row>
    <row r="5" spans="1:19">
      <c r="A5" s="1" t="s">
        <v>6</v>
      </c>
      <c r="B5" s="4">
        <v>-94051</v>
      </c>
      <c r="C5" s="4">
        <v>-47088</v>
      </c>
      <c r="D5" s="4">
        <v>-46963</v>
      </c>
      <c r="E5" s="4">
        <v>-79585</v>
      </c>
      <c r="F5" s="4">
        <v>-41877</v>
      </c>
      <c r="G5" s="4">
        <v>-37708</v>
      </c>
      <c r="H5" s="4">
        <v>-75980</v>
      </c>
      <c r="I5" s="4">
        <v>-40213.5</v>
      </c>
      <c r="J5" s="4">
        <v>-35766.5</v>
      </c>
      <c r="K5" s="4">
        <v>-57902</v>
      </c>
      <c r="L5" s="4">
        <v>-30253</v>
      </c>
      <c r="M5" s="4">
        <v>-27649</v>
      </c>
      <c r="N5" s="4">
        <v>-75980</v>
      </c>
      <c r="O5" s="4">
        <v>-40213.5</v>
      </c>
      <c r="P5" s="4">
        <v>-35766.5</v>
      </c>
      <c r="Q5" s="4">
        <v>-94051</v>
      </c>
      <c r="R5" s="4">
        <v>-47088</v>
      </c>
      <c r="S5" s="4">
        <v>-46963</v>
      </c>
    </row>
    <row r="6" ht="23" spans="1:19">
      <c r="A6" s="2" t="s">
        <v>33</v>
      </c>
      <c r="B6" s="3">
        <v>962</v>
      </c>
      <c r="C6" s="3">
        <v>496</v>
      </c>
      <c r="D6" s="3">
        <v>466</v>
      </c>
      <c r="E6" s="3">
        <v>1145</v>
      </c>
      <c r="F6" s="3">
        <v>605</v>
      </c>
      <c r="G6" s="3">
        <v>540</v>
      </c>
      <c r="H6" s="3">
        <v>1161</v>
      </c>
      <c r="I6" s="3">
        <v>612</v>
      </c>
      <c r="J6" s="3">
        <v>549</v>
      </c>
      <c r="K6" s="3">
        <v>1145</v>
      </c>
      <c r="L6" s="3">
        <v>590</v>
      </c>
      <c r="M6" s="3">
        <v>555</v>
      </c>
      <c r="N6" s="3">
        <v>1161</v>
      </c>
      <c r="O6" s="3">
        <v>612</v>
      </c>
      <c r="P6" s="3">
        <v>549</v>
      </c>
      <c r="Q6" s="3">
        <v>962</v>
      </c>
      <c r="R6" s="3">
        <v>496</v>
      </c>
      <c r="S6" s="3">
        <v>466</v>
      </c>
    </row>
    <row r="7" ht="23" spans="1:19">
      <c r="A7" s="1" t="s">
        <v>34</v>
      </c>
      <c r="B7" s="4">
        <v>-97.766112</v>
      </c>
      <c r="C7" s="4">
        <v>-94.935484</v>
      </c>
      <c r="D7" s="4">
        <v>-100.77897</v>
      </c>
      <c r="E7" s="4">
        <v>-69.50655</v>
      </c>
      <c r="F7" s="4">
        <v>-69.218182</v>
      </c>
      <c r="G7" s="4">
        <v>-69.82963</v>
      </c>
      <c r="H7" s="4">
        <v>-65.443583</v>
      </c>
      <c r="I7" s="4">
        <v>-65.708333</v>
      </c>
      <c r="J7" s="4">
        <v>-65.148452</v>
      </c>
      <c r="K7" s="4">
        <v>-50.569432</v>
      </c>
      <c r="L7" s="4">
        <v>-51.276271</v>
      </c>
      <c r="M7" s="4">
        <v>-49.818018</v>
      </c>
      <c r="N7" s="4">
        <v>-65.443583</v>
      </c>
      <c r="O7" s="4">
        <v>-65.708333</v>
      </c>
      <c r="P7" s="4">
        <v>-65.148452</v>
      </c>
      <c r="Q7" s="4">
        <v>-97.766112</v>
      </c>
      <c r="R7" s="4">
        <v>-94.935484</v>
      </c>
      <c r="S7" s="4">
        <v>-100.77897</v>
      </c>
    </row>
    <row r="8" spans="1:19">
      <c r="A8" s="2" t="s">
        <v>35</v>
      </c>
      <c r="B8" s="3">
        <v>52.574262</v>
      </c>
      <c r="C8" s="3">
        <v>50.94977</v>
      </c>
      <c r="D8" s="3">
        <v>54.137633</v>
      </c>
      <c r="E8" s="3">
        <v>43.496314</v>
      </c>
      <c r="F8" s="3">
        <v>36.379738</v>
      </c>
      <c r="G8" s="3">
        <v>51.582794</v>
      </c>
      <c r="H8" s="3">
        <v>44.006248</v>
      </c>
      <c r="I8" s="3">
        <v>36.723579</v>
      </c>
      <c r="J8" s="3">
        <v>52.36697</v>
      </c>
      <c r="K8" s="3">
        <v>44.84248</v>
      </c>
      <c r="L8" s="3">
        <v>40.109762</v>
      </c>
      <c r="M8" s="3">
        <v>50.081019</v>
      </c>
      <c r="N8" s="3">
        <v>44.006248</v>
      </c>
      <c r="O8" s="3">
        <v>36.723579</v>
      </c>
      <c r="P8" s="3">
        <v>52.36697</v>
      </c>
      <c r="Q8" s="3">
        <v>52.574262</v>
      </c>
      <c r="R8" s="3">
        <v>50.94977</v>
      </c>
      <c r="S8" s="3">
        <v>54.137633</v>
      </c>
    </row>
    <row r="9" spans="1:19">
      <c r="A9" s="1" t="s">
        <v>5</v>
      </c>
      <c r="B9" s="4">
        <v>101547</v>
      </c>
      <c r="C9" s="4">
        <v>51284</v>
      </c>
      <c r="D9" s="4">
        <v>50263</v>
      </c>
      <c r="E9" s="4">
        <v>88764</v>
      </c>
      <c r="F9" s="4">
        <v>43250</v>
      </c>
      <c r="G9" s="4">
        <v>45514</v>
      </c>
      <c r="H9" s="4">
        <v>87577</v>
      </c>
      <c r="I9" s="4">
        <v>42749</v>
      </c>
      <c r="J9" s="4">
        <v>44828</v>
      </c>
      <c r="K9" s="4">
        <v>66746</v>
      </c>
      <c r="L9" s="4">
        <v>32886</v>
      </c>
      <c r="M9" s="4">
        <v>33860</v>
      </c>
      <c r="N9" s="4">
        <v>87577</v>
      </c>
      <c r="O9" s="4">
        <v>42749</v>
      </c>
      <c r="P9" s="4">
        <v>44828</v>
      </c>
      <c r="Q9" s="4">
        <v>101547</v>
      </c>
      <c r="R9" s="4">
        <v>51284</v>
      </c>
      <c r="S9" s="4">
        <v>50263</v>
      </c>
    </row>
    <row r="10" spans="1:19">
      <c r="A10" s="2" t="s">
        <v>58</v>
      </c>
      <c r="B10" s="3">
        <v>48.693333</v>
      </c>
      <c r="C10" s="3">
        <v>46.781116</v>
      </c>
      <c r="D10" s="3">
        <v>50.583245</v>
      </c>
      <c r="E10" s="3">
        <v>38.998402</v>
      </c>
      <c r="F10" s="3">
        <v>35.224839</v>
      </c>
      <c r="G10" s="3">
        <v>42.735949</v>
      </c>
      <c r="H10" s="3">
        <v>38.178914</v>
      </c>
      <c r="I10" s="3">
        <v>34.545455</v>
      </c>
      <c r="J10" s="3">
        <v>41.781548</v>
      </c>
      <c r="K10" s="3">
        <v>38.900747</v>
      </c>
      <c r="L10" s="3">
        <v>36.898396</v>
      </c>
      <c r="M10" s="3">
        <v>40.894569</v>
      </c>
      <c r="N10" s="3">
        <v>38.178914</v>
      </c>
      <c r="O10" s="3">
        <v>34.545455</v>
      </c>
      <c r="P10" s="3">
        <v>41.781548</v>
      </c>
      <c r="Q10" s="3">
        <v>48.693333</v>
      </c>
      <c r="R10" s="3">
        <v>46.781116</v>
      </c>
      <c r="S10" s="3">
        <v>50.583245</v>
      </c>
    </row>
    <row r="11" spans="1:19">
      <c r="A11" s="1" t="s">
        <v>59</v>
      </c>
      <c r="B11" s="4">
        <v>1.079701</v>
      </c>
      <c r="C11" s="4">
        <v>1.08911</v>
      </c>
      <c r="D11" s="4">
        <v>1.070268</v>
      </c>
      <c r="E11" s="4">
        <v>1.115336</v>
      </c>
      <c r="F11" s="4">
        <v>1.032786</v>
      </c>
      <c r="G11" s="4">
        <v>1.207012</v>
      </c>
      <c r="H11" s="4">
        <v>1.152632</v>
      </c>
      <c r="I11" s="4">
        <v>1.063051</v>
      </c>
      <c r="J11" s="4">
        <v>1.253352</v>
      </c>
      <c r="K11" s="4">
        <v>1.152741</v>
      </c>
      <c r="L11" s="4">
        <v>1.087033</v>
      </c>
      <c r="M11" s="4">
        <v>1.224637</v>
      </c>
      <c r="N11" s="4">
        <v>1.152632</v>
      </c>
      <c r="O11" s="4">
        <v>1.063051</v>
      </c>
      <c r="P11" s="4">
        <v>1.253352</v>
      </c>
      <c r="Q11" s="4">
        <v>1.079701</v>
      </c>
      <c r="R11" s="4">
        <v>1.08911</v>
      </c>
      <c r="S11" s="4">
        <v>1.070268</v>
      </c>
    </row>
    <row r="12" spans="1:19">
      <c r="A12" s="2" t="s">
        <v>38</v>
      </c>
      <c r="B12" s="3">
        <v>913</v>
      </c>
      <c r="C12" s="3">
        <v>436</v>
      </c>
      <c r="D12" s="3">
        <v>477</v>
      </c>
      <c r="E12" s="3">
        <v>732</v>
      </c>
      <c r="F12" s="3">
        <v>329</v>
      </c>
      <c r="G12" s="3">
        <v>403</v>
      </c>
      <c r="H12" s="3">
        <v>717</v>
      </c>
      <c r="I12" s="3">
        <v>323</v>
      </c>
      <c r="J12" s="3">
        <v>394</v>
      </c>
      <c r="K12" s="3">
        <v>729</v>
      </c>
      <c r="L12" s="3">
        <v>345</v>
      </c>
      <c r="M12" s="3">
        <v>384</v>
      </c>
      <c r="N12" s="3">
        <v>717</v>
      </c>
      <c r="O12" s="3">
        <v>323</v>
      </c>
      <c r="P12" s="3">
        <v>394</v>
      </c>
      <c r="Q12" s="3">
        <v>913</v>
      </c>
      <c r="R12" s="3">
        <v>436</v>
      </c>
      <c r="S12" s="3">
        <v>477</v>
      </c>
    </row>
    <row r="13" ht="23" spans="1:19">
      <c r="A13" s="1" t="s">
        <v>39</v>
      </c>
      <c r="B13" s="4">
        <v>111.223439</v>
      </c>
      <c r="C13" s="4">
        <v>117.623853</v>
      </c>
      <c r="D13" s="4">
        <v>105.373166</v>
      </c>
      <c r="E13" s="4">
        <v>121.262295</v>
      </c>
      <c r="F13" s="4">
        <v>131.458967</v>
      </c>
      <c r="G13" s="4">
        <v>112.937965</v>
      </c>
      <c r="H13" s="4">
        <v>122.143654</v>
      </c>
      <c r="I13" s="4">
        <v>132.349845</v>
      </c>
      <c r="J13" s="4">
        <v>113.77665</v>
      </c>
      <c r="K13" s="4">
        <v>91.558299</v>
      </c>
      <c r="L13" s="4">
        <v>95.321739</v>
      </c>
      <c r="M13" s="4">
        <v>88.177083</v>
      </c>
      <c r="N13" s="4">
        <v>122.143654</v>
      </c>
      <c r="O13" s="4">
        <v>132.349845</v>
      </c>
      <c r="P13" s="4">
        <v>113.77665</v>
      </c>
      <c r="Q13" s="4">
        <v>111.223439</v>
      </c>
      <c r="R13" s="4">
        <v>117.623853</v>
      </c>
      <c r="S13" s="4">
        <v>105.373166</v>
      </c>
    </row>
    <row r="15" ht="24" spans="1:6">
      <c r="A15" s="1" t="s">
        <v>60</v>
      </c>
      <c r="B15" s="1" t="s">
        <v>61</v>
      </c>
      <c r="C15" s="1" t="s">
        <v>62</v>
      </c>
      <c r="D15" s="1" t="s">
        <v>63</v>
      </c>
      <c r="E15" s="1" t="s">
        <v>64</v>
      </c>
      <c r="F15" s="5"/>
    </row>
    <row r="16" ht="23" spans="1:6">
      <c r="A16" s="2" t="s">
        <v>30</v>
      </c>
      <c r="B16" s="3">
        <v>7496</v>
      </c>
      <c r="C16" s="3">
        <v>9179</v>
      </c>
      <c r="D16" s="3">
        <v>11597</v>
      </c>
      <c r="E16" s="3">
        <v>8844</v>
      </c>
      <c r="F16" s="3">
        <v>8877.5</v>
      </c>
    </row>
    <row r="17" spans="1:6">
      <c r="A17" s="1" t="s">
        <v>31</v>
      </c>
      <c r="B17" s="4">
        <v>1883</v>
      </c>
      <c r="C17" s="4">
        <v>1883</v>
      </c>
      <c r="D17" s="4">
        <v>1883</v>
      </c>
      <c r="E17" s="4">
        <v>1883</v>
      </c>
      <c r="F17" s="4">
        <v>1883</v>
      </c>
    </row>
    <row r="18" spans="1:6">
      <c r="A18" s="2" t="s">
        <v>32</v>
      </c>
      <c r="B18" s="3">
        <v>3.980882</v>
      </c>
      <c r="C18" s="3">
        <v>4.874668</v>
      </c>
      <c r="D18" s="3">
        <v>6.158789</v>
      </c>
      <c r="E18" s="3">
        <v>4.69676</v>
      </c>
      <c r="F18" s="3">
        <v>4.714551</v>
      </c>
    </row>
    <row r="19" spans="1:6">
      <c r="A19" s="1" t="s">
        <v>6</v>
      </c>
      <c r="B19" s="4">
        <v>-94051</v>
      </c>
      <c r="C19" s="4">
        <v>-79585</v>
      </c>
      <c r="D19" s="4">
        <v>-75980</v>
      </c>
      <c r="E19" s="4">
        <v>-57902</v>
      </c>
      <c r="F19" s="4">
        <v>-54475</v>
      </c>
    </row>
    <row r="20" ht="23" spans="1:6">
      <c r="A20" s="2" t="s">
        <v>33</v>
      </c>
      <c r="B20" s="3">
        <v>962</v>
      </c>
      <c r="C20" s="3">
        <v>1145</v>
      </c>
      <c r="D20" s="3">
        <v>1161</v>
      </c>
      <c r="E20" s="3">
        <v>1145</v>
      </c>
      <c r="F20" s="3">
        <v>1146</v>
      </c>
    </row>
    <row r="21" ht="23" spans="1:6">
      <c r="A21" s="1" t="s">
        <v>34</v>
      </c>
      <c r="B21" s="4">
        <v>-97.766112</v>
      </c>
      <c r="C21" s="4">
        <v>-69.50655</v>
      </c>
      <c r="D21" s="4">
        <v>-65.443583</v>
      </c>
      <c r="E21" s="4">
        <v>-50.569432</v>
      </c>
      <c r="F21" s="4">
        <v>-47.534904</v>
      </c>
    </row>
    <row r="22" spans="1:6">
      <c r="A22" s="2" t="s">
        <v>35</v>
      </c>
      <c r="B22" s="3">
        <v>52.574262</v>
      </c>
      <c r="C22" s="3">
        <v>43.496314</v>
      </c>
      <c r="D22" s="3">
        <v>44.006248</v>
      </c>
      <c r="E22" s="3">
        <v>44.84248</v>
      </c>
      <c r="F22" s="3">
        <v>45.253955</v>
      </c>
    </row>
    <row r="23" spans="1:6">
      <c r="A23" s="1" t="s">
        <v>5</v>
      </c>
      <c r="B23" s="4">
        <v>101547</v>
      </c>
      <c r="C23" s="4">
        <v>88764</v>
      </c>
      <c r="D23" s="4">
        <v>87577</v>
      </c>
      <c r="E23" s="4">
        <v>66746</v>
      </c>
      <c r="F23" s="4">
        <v>63352.5</v>
      </c>
    </row>
    <row r="24" spans="1:6">
      <c r="A24" s="2" t="s">
        <v>58</v>
      </c>
      <c r="B24" s="3">
        <v>48.693333</v>
      </c>
      <c r="C24" s="3">
        <v>38.998402</v>
      </c>
      <c r="D24" s="3">
        <v>38.178914</v>
      </c>
      <c r="E24" s="3">
        <v>38.900747</v>
      </c>
      <c r="F24" s="3">
        <v>38.91258</v>
      </c>
    </row>
    <row r="25" spans="1:6">
      <c r="A25" s="1" t="s">
        <v>59</v>
      </c>
      <c r="B25" s="4">
        <v>1.079701</v>
      </c>
      <c r="C25" s="4">
        <v>1.115336</v>
      </c>
      <c r="D25" s="4">
        <v>1.152632</v>
      </c>
      <c r="E25" s="4">
        <v>1.152741</v>
      </c>
      <c r="F25" s="4">
        <v>1.162965</v>
      </c>
    </row>
    <row r="26" spans="1:6">
      <c r="A26" s="2" t="s">
        <v>38</v>
      </c>
      <c r="B26" s="3">
        <v>913</v>
      </c>
      <c r="C26" s="3">
        <v>732</v>
      </c>
      <c r="D26" s="3">
        <v>717</v>
      </c>
      <c r="E26" s="3">
        <v>729</v>
      </c>
      <c r="F26" s="3">
        <v>730</v>
      </c>
    </row>
    <row r="27" ht="23" spans="1:6">
      <c r="A27" s="1" t="s">
        <v>39</v>
      </c>
      <c r="B27" s="4">
        <v>111.223439</v>
      </c>
      <c r="C27" s="4">
        <v>121.262295</v>
      </c>
      <c r="D27" s="4">
        <v>122.143654</v>
      </c>
      <c r="E27" s="4">
        <v>91.558299</v>
      </c>
      <c r="F27" s="4">
        <v>86.784247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P4" sqref="P4"/>
    </sheetView>
  </sheetViews>
  <sheetFormatPr defaultColWidth="8.75454545454545" defaultRowHeight="14"/>
  <cols>
    <col min="16" max="16" width="8.75454545454545" style="53"/>
    <col min="18" max="18" width="8.75454545454545" style="53"/>
    <col min="20" max="20" width="8.75454545454545" style="53"/>
  </cols>
  <sheetData>
    <row r="1" ht="14.1" customHeight="1" spans="1:19">
      <c r="A1" s="42" t="s">
        <v>2</v>
      </c>
      <c r="B1" s="42"/>
      <c r="C1" s="42"/>
      <c r="D1" s="42"/>
      <c r="E1" s="42"/>
      <c r="F1" s="42"/>
      <c r="G1" s="42" t="s">
        <v>3</v>
      </c>
      <c r="H1" s="42"/>
      <c r="I1" s="42"/>
      <c r="J1" s="42"/>
      <c r="K1" s="42"/>
      <c r="L1" s="42" t="s">
        <v>4</v>
      </c>
      <c r="M1" s="42"/>
      <c r="O1" s="42" t="s">
        <v>5</v>
      </c>
      <c r="P1" s="54"/>
      <c r="Q1" s="42" t="s">
        <v>6</v>
      </c>
      <c r="R1" s="54"/>
      <c r="S1" s="42" t="s">
        <v>7</v>
      </c>
    </row>
    <row r="2" spans="1:19">
      <c r="A2" s="42"/>
      <c r="B2" s="42" t="s">
        <v>10</v>
      </c>
      <c r="C2" s="42" t="s">
        <v>11</v>
      </c>
      <c r="D2" s="42" t="s">
        <v>12</v>
      </c>
      <c r="E2" s="42" t="s">
        <v>13</v>
      </c>
      <c r="F2" s="42" t="s">
        <v>14</v>
      </c>
      <c r="G2" s="42" t="s">
        <v>15</v>
      </c>
      <c r="H2" s="42" t="s">
        <v>11</v>
      </c>
      <c r="I2" s="42" t="s">
        <v>12</v>
      </c>
      <c r="J2" s="42" t="s">
        <v>13</v>
      </c>
      <c r="K2" s="42" t="s">
        <v>14</v>
      </c>
      <c r="L2" s="42" t="s">
        <v>15</v>
      </c>
      <c r="M2" s="42" t="s">
        <v>11</v>
      </c>
      <c r="N2" s="42" t="s">
        <v>15</v>
      </c>
      <c r="O2" s="42" t="s">
        <v>12</v>
      </c>
      <c r="P2" s="54"/>
      <c r="Q2" s="42" t="s">
        <v>12</v>
      </c>
      <c r="R2" s="54"/>
      <c r="S2" s="42" t="s">
        <v>12</v>
      </c>
    </row>
    <row r="3" spans="1:19">
      <c r="A3" s="43" t="s">
        <v>16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55"/>
      <c r="Q3" s="43"/>
      <c r="R3" s="55"/>
      <c r="S3" s="43"/>
    </row>
    <row r="4" spans="1:20">
      <c r="A4" s="48">
        <v>42004</v>
      </c>
      <c r="B4" s="49">
        <v>96</v>
      </c>
      <c r="C4" s="49">
        <v>89.645833</v>
      </c>
      <c r="D4" s="49">
        <v>8606</v>
      </c>
      <c r="E4" s="49">
        <v>385</v>
      </c>
      <c r="F4" s="49">
        <v>-134</v>
      </c>
      <c r="G4" s="49">
        <v>100.578953</v>
      </c>
      <c r="H4" s="49">
        <v>105.8125</v>
      </c>
      <c r="I4" s="49">
        <v>10158</v>
      </c>
      <c r="J4" s="49">
        <v>385</v>
      </c>
      <c r="K4" s="49">
        <v>1</v>
      </c>
      <c r="L4" s="49">
        <v>89.275837</v>
      </c>
      <c r="M4" s="49">
        <v>140.5</v>
      </c>
      <c r="N4" s="49">
        <v>64.60976</v>
      </c>
      <c r="O4" s="49">
        <v>90</v>
      </c>
      <c r="P4" s="51">
        <f>O4/$B4</f>
        <v>0.9375</v>
      </c>
      <c r="Q4" s="49">
        <v>6</v>
      </c>
      <c r="R4" s="51">
        <f t="shared" ref="R4:R9" si="0">Q4/$B4</f>
        <v>0.0625</v>
      </c>
      <c r="S4" s="49">
        <v>6</v>
      </c>
      <c r="T4" s="51">
        <f t="shared" ref="T4:T9" si="1">S4/$B4</f>
        <v>0.0625</v>
      </c>
    </row>
    <row r="5" spans="1:20">
      <c r="A5" s="46">
        <v>42369</v>
      </c>
      <c r="B5" s="47">
        <v>117</v>
      </c>
      <c r="C5" s="47">
        <v>92.188034</v>
      </c>
      <c r="D5" s="47">
        <v>10786</v>
      </c>
      <c r="E5" s="47">
        <v>556</v>
      </c>
      <c r="F5" s="47">
        <v>-133</v>
      </c>
      <c r="G5" s="47">
        <v>146.943569</v>
      </c>
      <c r="H5" s="47">
        <v>126.897436</v>
      </c>
      <c r="I5" s="47">
        <v>14847</v>
      </c>
      <c r="J5" s="47">
        <v>556</v>
      </c>
      <c r="K5" s="47">
        <v>4</v>
      </c>
      <c r="L5" s="47">
        <v>127.684848</v>
      </c>
      <c r="M5" s="47">
        <v>183.435897</v>
      </c>
      <c r="N5" s="47">
        <v>104.751708</v>
      </c>
      <c r="O5" s="47">
        <v>100</v>
      </c>
      <c r="P5" s="51">
        <f>O5/B5</f>
        <v>0.854700854700855</v>
      </c>
      <c r="Q5" s="47">
        <v>17</v>
      </c>
      <c r="R5" s="51">
        <f t="shared" si="0"/>
        <v>0.145299145299145</v>
      </c>
      <c r="S5" s="47">
        <v>17</v>
      </c>
      <c r="T5" s="51">
        <f t="shared" si="1"/>
        <v>0.145299145299145</v>
      </c>
    </row>
    <row r="6" spans="1:20">
      <c r="A6" s="48">
        <v>42735</v>
      </c>
      <c r="B6" s="49">
        <v>108</v>
      </c>
      <c r="C6" s="49">
        <v>75.555556</v>
      </c>
      <c r="D6" s="49">
        <v>8160</v>
      </c>
      <c r="E6" s="49">
        <v>375</v>
      </c>
      <c r="F6" s="49">
        <v>-128</v>
      </c>
      <c r="G6" s="49">
        <v>99.927949</v>
      </c>
      <c r="H6" s="49">
        <v>89.444444</v>
      </c>
      <c r="I6" s="49">
        <v>9660</v>
      </c>
      <c r="J6" s="49">
        <v>375</v>
      </c>
      <c r="K6" s="49">
        <v>2</v>
      </c>
      <c r="L6" s="49">
        <v>86.041322</v>
      </c>
      <c r="M6" s="49">
        <v>158.185185</v>
      </c>
      <c r="N6" s="49">
        <v>82.105147</v>
      </c>
      <c r="O6" s="49">
        <v>99</v>
      </c>
      <c r="P6" s="51">
        <f>O6/B6</f>
        <v>0.916666666666667</v>
      </c>
      <c r="Q6" s="49">
        <v>9</v>
      </c>
      <c r="R6" s="51">
        <f t="shared" si="0"/>
        <v>0.0833333333333333</v>
      </c>
      <c r="S6" s="49">
        <v>9</v>
      </c>
      <c r="T6" s="51">
        <f t="shared" si="1"/>
        <v>0.0833333333333333</v>
      </c>
    </row>
    <row r="7" spans="1:20">
      <c r="A7" s="46">
        <v>43100</v>
      </c>
      <c r="B7" s="47">
        <v>96</v>
      </c>
      <c r="C7" s="47">
        <v>89.270833</v>
      </c>
      <c r="D7" s="47">
        <v>8570</v>
      </c>
      <c r="E7" s="47">
        <v>568</v>
      </c>
      <c r="F7" s="47">
        <v>-111</v>
      </c>
      <c r="G7" s="47">
        <v>106.732374</v>
      </c>
      <c r="H7" s="47">
        <v>92.041667</v>
      </c>
      <c r="I7" s="47">
        <v>8836</v>
      </c>
      <c r="J7" s="47">
        <v>568</v>
      </c>
      <c r="K7" s="47">
        <v>1</v>
      </c>
      <c r="L7" s="47">
        <v>103.253181</v>
      </c>
      <c r="M7" s="47">
        <v>132.385417</v>
      </c>
      <c r="N7" s="47">
        <v>54.165122</v>
      </c>
      <c r="O7" s="47">
        <v>94</v>
      </c>
      <c r="P7" s="51">
        <f>O7/B7</f>
        <v>0.979166666666667</v>
      </c>
      <c r="Q7" s="47">
        <v>2</v>
      </c>
      <c r="R7" s="51">
        <f t="shared" si="0"/>
        <v>0.0208333333333333</v>
      </c>
      <c r="S7" s="47">
        <v>2</v>
      </c>
      <c r="T7" s="51">
        <f t="shared" si="1"/>
        <v>0.0208333333333333</v>
      </c>
    </row>
    <row r="8" spans="1:20">
      <c r="A8" s="48">
        <v>43465</v>
      </c>
      <c r="B8" s="49">
        <v>129</v>
      </c>
      <c r="C8" s="49">
        <v>116.565891</v>
      </c>
      <c r="D8" s="49">
        <v>15037</v>
      </c>
      <c r="E8" s="49">
        <v>934</v>
      </c>
      <c r="F8" s="49">
        <v>-120</v>
      </c>
      <c r="G8" s="49">
        <v>174.436541</v>
      </c>
      <c r="H8" s="49">
        <v>150.03876</v>
      </c>
      <c r="I8" s="49">
        <v>19355</v>
      </c>
      <c r="J8" s="49">
        <v>934</v>
      </c>
      <c r="K8" s="49">
        <v>3</v>
      </c>
      <c r="L8" s="49">
        <v>147.542017</v>
      </c>
      <c r="M8" s="49">
        <v>210.682171</v>
      </c>
      <c r="N8" s="49">
        <v>87.141676</v>
      </c>
      <c r="O8" s="49">
        <v>107</v>
      </c>
      <c r="P8" s="51">
        <f>O8/B8</f>
        <v>0.829457364341085</v>
      </c>
      <c r="Q8" s="49">
        <v>22</v>
      </c>
      <c r="R8" s="51">
        <f t="shared" si="0"/>
        <v>0.170542635658915</v>
      </c>
      <c r="S8" s="49">
        <v>22</v>
      </c>
      <c r="T8" s="51">
        <f t="shared" si="1"/>
        <v>0.170542635658915</v>
      </c>
    </row>
    <row r="9" spans="1:20">
      <c r="A9" s="46">
        <v>43830</v>
      </c>
      <c r="B9" s="47">
        <v>18</v>
      </c>
      <c r="C9" s="47">
        <v>139.777778</v>
      </c>
      <c r="D9" s="47">
        <v>2516</v>
      </c>
      <c r="E9" s="47">
        <v>375</v>
      </c>
      <c r="F9" s="47">
        <v>24</v>
      </c>
      <c r="G9" s="47">
        <v>96.435627</v>
      </c>
      <c r="H9" s="47">
        <v>139.777778</v>
      </c>
      <c r="I9" s="47">
        <v>2516</v>
      </c>
      <c r="J9" s="47">
        <v>375</v>
      </c>
      <c r="K9" s="47">
        <v>24</v>
      </c>
      <c r="L9" s="47">
        <v>96.435627</v>
      </c>
      <c r="M9" s="47">
        <v>211.666667</v>
      </c>
      <c r="N9" s="47">
        <v>103.387905</v>
      </c>
      <c r="O9" s="47">
        <v>18</v>
      </c>
      <c r="P9" s="51">
        <f>O9/B9</f>
        <v>1</v>
      </c>
      <c r="Q9" s="47">
        <v>0</v>
      </c>
      <c r="R9" s="51">
        <f t="shared" si="0"/>
        <v>0</v>
      </c>
      <c r="S9" s="47">
        <v>0</v>
      </c>
      <c r="T9" s="51">
        <f t="shared" si="1"/>
        <v>0</v>
      </c>
    </row>
  </sheetData>
  <mergeCells count="3">
    <mergeCell ref="A1:F1"/>
    <mergeCell ref="G1:K1"/>
    <mergeCell ref="L1:M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A7" sqref="$A7:$XFD7"/>
    </sheetView>
  </sheetViews>
  <sheetFormatPr defaultColWidth="8.75454545454545" defaultRowHeight="14" outlineLevelRow="7"/>
  <cols>
    <col min="1" max="1" width="9.75454545454545"/>
    <col min="3" max="3" width="10.7545454545455"/>
    <col min="7" max="7" width="9.75454545454545"/>
    <col min="8" max="8" width="11.7545454545455"/>
    <col min="12" max="12" width="10.7545454545455" customWidth="1"/>
    <col min="13" max="14" width="10.7545454545455"/>
    <col min="18" max="18" width="12.8727272727273"/>
  </cols>
  <sheetData>
    <row r="1" ht="14.1" customHeight="1" spans="1:17">
      <c r="A1" s="42"/>
      <c r="B1" s="42" t="s">
        <v>2</v>
      </c>
      <c r="C1" s="42"/>
      <c r="D1" s="42"/>
      <c r="E1" s="42"/>
      <c r="F1" s="42"/>
      <c r="G1" s="42"/>
      <c r="H1" s="42" t="s">
        <v>3</v>
      </c>
      <c r="I1" s="42"/>
      <c r="J1" s="42"/>
      <c r="K1" s="42"/>
      <c r="L1" s="42"/>
      <c r="M1" s="42" t="s">
        <v>4</v>
      </c>
      <c r="N1" s="42"/>
      <c r="O1" s="42" t="s">
        <v>5</v>
      </c>
      <c r="P1" s="42" t="s">
        <v>6</v>
      </c>
      <c r="Q1" s="42" t="s">
        <v>7</v>
      </c>
    </row>
    <row r="2" spans="1:17">
      <c r="A2" s="43" t="s">
        <v>16</v>
      </c>
      <c r="B2" s="42" t="s">
        <v>10</v>
      </c>
      <c r="C2" s="42" t="s">
        <v>11</v>
      </c>
      <c r="D2" s="42" t="s">
        <v>12</v>
      </c>
      <c r="E2" s="42" t="s">
        <v>13</v>
      </c>
      <c r="F2" s="42" t="s">
        <v>14</v>
      </c>
      <c r="G2" s="42" t="s">
        <v>15</v>
      </c>
      <c r="H2" s="42" t="s">
        <v>11</v>
      </c>
      <c r="I2" s="42" t="s">
        <v>12</v>
      </c>
      <c r="J2" s="42" t="s">
        <v>13</v>
      </c>
      <c r="K2" s="42" t="s">
        <v>14</v>
      </c>
      <c r="L2" s="42" t="s">
        <v>15</v>
      </c>
      <c r="M2" s="42" t="s">
        <v>11</v>
      </c>
      <c r="N2" s="42" t="s">
        <v>15</v>
      </c>
      <c r="O2" s="42" t="s">
        <v>12</v>
      </c>
      <c r="P2" s="42" t="s">
        <v>12</v>
      </c>
      <c r="Q2" s="42" t="s">
        <v>12</v>
      </c>
    </row>
    <row r="3" spans="1:18">
      <c r="A3" s="48">
        <v>42004</v>
      </c>
      <c r="B3" s="49">
        <v>127</v>
      </c>
      <c r="C3" s="49">
        <v>-74.976378</v>
      </c>
      <c r="D3" s="49">
        <v>-9522</v>
      </c>
      <c r="E3" s="49">
        <v>-2</v>
      </c>
      <c r="F3" s="49">
        <v>-149</v>
      </c>
      <c r="G3" s="49">
        <v>40.301338</v>
      </c>
      <c r="H3" s="49">
        <v>-84.519685</v>
      </c>
      <c r="I3" s="49">
        <v>-10734</v>
      </c>
      <c r="J3" s="49">
        <v>-2</v>
      </c>
      <c r="K3" s="49">
        <v>-523</v>
      </c>
      <c r="L3" s="49">
        <v>84.297833</v>
      </c>
      <c r="M3" s="49">
        <v>137.685039</v>
      </c>
      <c r="N3" s="49">
        <v>65.653818</v>
      </c>
      <c r="O3" s="49">
        <v>0</v>
      </c>
      <c r="P3" s="49">
        <v>127</v>
      </c>
      <c r="Q3" s="49">
        <v>62</v>
      </c>
      <c r="R3" s="19">
        <f t="shared" ref="R3:R8" si="0">Q3/P3</f>
        <v>0.488188976377953</v>
      </c>
    </row>
    <row r="4" spans="1:18">
      <c r="A4" s="46">
        <v>42369</v>
      </c>
      <c r="B4" s="47">
        <v>114</v>
      </c>
      <c r="C4" s="47">
        <v>-90.114035</v>
      </c>
      <c r="D4" s="47">
        <v>-10273</v>
      </c>
      <c r="E4" s="47">
        <v>-1</v>
      </c>
      <c r="F4" s="47">
        <v>-223</v>
      </c>
      <c r="G4" s="47">
        <v>39.545819</v>
      </c>
      <c r="H4" s="47">
        <v>-133.491228</v>
      </c>
      <c r="I4" s="47">
        <v>-15218</v>
      </c>
      <c r="J4" s="47">
        <v>-1</v>
      </c>
      <c r="K4" s="47">
        <v>-843</v>
      </c>
      <c r="L4" s="47">
        <v>137.184279</v>
      </c>
      <c r="M4" s="47">
        <v>193.894737</v>
      </c>
      <c r="N4" s="47">
        <v>143.578992</v>
      </c>
      <c r="O4" s="47">
        <v>0</v>
      </c>
      <c r="P4" s="47">
        <v>114</v>
      </c>
      <c r="Q4" s="47">
        <v>78</v>
      </c>
      <c r="R4" s="19">
        <f t="shared" si="0"/>
        <v>0.684210526315789</v>
      </c>
    </row>
    <row r="5" spans="1:18">
      <c r="A5" s="48">
        <v>42735</v>
      </c>
      <c r="B5" s="49">
        <v>122</v>
      </c>
      <c r="C5" s="49">
        <v>-73.508197</v>
      </c>
      <c r="D5" s="49">
        <v>-8968</v>
      </c>
      <c r="E5" s="49">
        <v>-1</v>
      </c>
      <c r="F5" s="49">
        <v>-128</v>
      </c>
      <c r="G5" s="49">
        <v>39.977937</v>
      </c>
      <c r="H5" s="49">
        <v>-84.877049</v>
      </c>
      <c r="I5" s="49">
        <v>-10355</v>
      </c>
      <c r="J5" s="49">
        <v>-1</v>
      </c>
      <c r="K5" s="49">
        <v>-382</v>
      </c>
      <c r="L5" s="49">
        <v>75.35191</v>
      </c>
      <c r="M5" s="49">
        <v>154.368852</v>
      </c>
      <c r="N5" s="49">
        <v>77.610833</v>
      </c>
      <c r="O5" s="49">
        <v>0</v>
      </c>
      <c r="P5" s="49">
        <v>122</v>
      </c>
      <c r="Q5" s="49">
        <v>66</v>
      </c>
      <c r="R5" s="19">
        <f t="shared" si="0"/>
        <v>0.540983606557377</v>
      </c>
    </row>
    <row r="6" spans="1:18">
      <c r="A6" s="46">
        <v>43100</v>
      </c>
      <c r="B6" s="47">
        <v>121</v>
      </c>
      <c r="C6" s="47">
        <v>-65.115702</v>
      </c>
      <c r="D6" s="47">
        <v>-7879</v>
      </c>
      <c r="E6" s="47">
        <v>-1</v>
      </c>
      <c r="F6" s="47">
        <v>-118</v>
      </c>
      <c r="G6" s="47">
        <v>38.732241</v>
      </c>
      <c r="H6" s="47">
        <v>-71.892562</v>
      </c>
      <c r="I6" s="47">
        <v>-8699</v>
      </c>
      <c r="J6" s="47">
        <v>-1</v>
      </c>
      <c r="K6" s="47">
        <v>-451</v>
      </c>
      <c r="L6" s="47">
        <v>72.690646</v>
      </c>
      <c r="M6" s="47">
        <v>137.495868</v>
      </c>
      <c r="N6" s="47">
        <v>61.992355</v>
      </c>
      <c r="O6" s="47">
        <v>0</v>
      </c>
      <c r="P6" s="47">
        <v>121</v>
      </c>
      <c r="Q6" s="47">
        <v>47</v>
      </c>
      <c r="R6" s="19">
        <f t="shared" si="0"/>
        <v>0.388429752066116</v>
      </c>
    </row>
    <row r="7" spans="1:18">
      <c r="A7" s="48">
        <v>43465</v>
      </c>
      <c r="B7" s="49">
        <v>106</v>
      </c>
      <c r="C7" s="49">
        <v>-93.103774</v>
      </c>
      <c r="D7" s="49">
        <v>-9869</v>
      </c>
      <c r="E7" s="49">
        <v>-2</v>
      </c>
      <c r="F7" s="49">
        <v>-176</v>
      </c>
      <c r="G7" s="49">
        <v>35.685646</v>
      </c>
      <c r="H7" s="49">
        <v>-142.660377</v>
      </c>
      <c r="I7" s="49">
        <v>-15122</v>
      </c>
      <c r="J7" s="49">
        <v>-2</v>
      </c>
      <c r="K7" s="49">
        <v>-637</v>
      </c>
      <c r="L7" s="49">
        <v>135.196709</v>
      </c>
      <c r="M7" s="49">
        <v>229.981132</v>
      </c>
      <c r="N7" s="49">
        <v>85.937628</v>
      </c>
      <c r="O7" s="49">
        <v>0</v>
      </c>
      <c r="P7" s="49">
        <v>106</v>
      </c>
      <c r="Q7" s="49">
        <v>85</v>
      </c>
      <c r="R7" s="19">
        <f t="shared" si="0"/>
        <v>0.80188679245283</v>
      </c>
    </row>
    <row r="8" spans="1:18">
      <c r="A8" s="46">
        <v>43830</v>
      </c>
      <c r="B8" s="47">
        <v>17</v>
      </c>
      <c r="C8" s="47">
        <v>-72.352941</v>
      </c>
      <c r="D8" s="47">
        <v>-1230</v>
      </c>
      <c r="E8" s="47">
        <v>-17</v>
      </c>
      <c r="F8" s="47">
        <v>-122</v>
      </c>
      <c r="G8" s="47">
        <v>42.29353</v>
      </c>
      <c r="H8" s="47">
        <v>-91.882353</v>
      </c>
      <c r="I8" s="47">
        <v>-1562</v>
      </c>
      <c r="J8" s="47">
        <v>-17</v>
      </c>
      <c r="K8" s="47">
        <v>-237</v>
      </c>
      <c r="L8" s="47">
        <v>79.407873</v>
      </c>
      <c r="M8" s="47">
        <v>213.588235</v>
      </c>
      <c r="N8" s="47">
        <v>60.509358</v>
      </c>
      <c r="O8" s="47">
        <v>0</v>
      </c>
      <c r="P8" s="47">
        <v>17</v>
      </c>
      <c r="Q8" s="47">
        <v>9</v>
      </c>
      <c r="R8" s="19">
        <f t="shared" si="0"/>
        <v>0.529411764705882</v>
      </c>
    </row>
  </sheetData>
  <mergeCells count="3">
    <mergeCell ref="B1:G1"/>
    <mergeCell ref="H1:L1"/>
    <mergeCell ref="M1:N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1" sqref="E$1:E$1048576"/>
    </sheetView>
  </sheetViews>
  <sheetFormatPr defaultColWidth="8.75454545454545" defaultRowHeight="14" outlineLevelRow="7" outlineLevelCol="4"/>
  <cols>
    <col min="3" max="3" width="9.75454545454545"/>
    <col min="5" max="5" width="12.7545454545455" style="19" customWidth="1"/>
  </cols>
  <sheetData>
    <row r="1" spans="2:3">
      <c r="B1" s="42" t="s">
        <v>17</v>
      </c>
      <c r="C1" s="42" t="s">
        <v>18</v>
      </c>
    </row>
    <row r="2" spans="1:2">
      <c r="A2" s="43" t="s">
        <v>16</v>
      </c>
      <c r="B2" s="43"/>
    </row>
    <row r="3" spans="1:5">
      <c r="A3" s="48">
        <v>42004</v>
      </c>
      <c r="B3" s="49">
        <v>95</v>
      </c>
      <c r="C3" s="47">
        <v>122</v>
      </c>
      <c r="E3" s="19">
        <f t="shared" ref="E3:E8" si="0">B3/C3</f>
        <v>0.778688524590164</v>
      </c>
    </row>
    <row r="4" spans="1:5">
      <c r="A4" s="46">
        <v>42369</v>
      </c>
      <c r="B4" s="47">
        <v>98</v>
      </c>
      <c r="C4" s="47">
        <v>135</v>
      </c>
      <c r="E4" s="19">
        <f t="shared" si="0"/>
        <v>0.725925925925926</v>
      </c>
    </row>
    <row r="5" spans="1:5">
      <c r="A5" s="48">
        <v>42735</v>
      </c>
      <c r="B5" s="49">
        <v>98</v>
      </c>
      <c r="C5" s="49">
        <v>115</v>
      </c>
      <c r="E5" s="19">
        <f t="shared" si="0"/>
        <v>0.852173913043478</v>
      </c>
    </row>
    <row r="6" spans="1:5">
      <c r="A6" s="46">
        <v>43100</v>
      </c>
      <c r="B6" s="47">
        <v>93</v>
      </c>
      <c r="C6" s="47">
        <v>109</v>
      </c>
      <c r="E6" s="19">
        <f t="shared" si="0"/>
        <v>0.853211009174312</v>
      </c>
    </row>
    <row r="7" spans="1:5">
      <c r="A7" s="48">
        <v>43465</v>
      </c>
      <c r="B7" s="49">
        <v>101</v>
      </c>
      <c r="C7" s="49">
        <v>126</v>
      </c>
      <c r="E7" s="19">
        <f t="shared" si="0"/>
        <v>0.801587301587302</v>
      </c>
    </row>
    <row r="8" spans="1:5">
      <c r="A8" s="46">
        <v>43830</v>
      </c>
      <c r="B8" s="47">
        <v>13</v>
      </c>
      <c r="C8" s="47">
        <v>18</v>
      </c>
      <c r="E8" s="19">
        <f t="shared" si="0"/>
        <v>0.722222222222222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5" sqref="B5:D5"/>
    </sheetView>
  </sheetViews>
  <sheetFormatPr defaultColWidth="8.75454545454545" defaultRowHeight="14" outlineLevelRow="7" outlineLevelCol="3"/>
  <cols>
    <col min="4" max="4" width="12.8727272727273" style="19"/>
  </cols>
  <sheetData>
    <row r="1" spans="2:3">
      <c r="B1" s="42" t="s">
        <v>18</v>
      </c>
      <c r="C1" s="42" t="s">
        <v>19</v>
      </c>
    </row>
    <row r="2" spans="1:3">
      <c r="A2" s="43" t="s">
        <v>16</v>
      </c>
      <c r="B2" s="43"/>
      <c r="C2" s="43"/>
    </row>
    <row r="3" spans="1:4">
      <c r="A3" s="48">
        <v>42004</v>
      </c>
      <c r="B3" s="49">
        <v>124</v>
      </c>
      <c r="C3" s="49">
        <v>94</v>
      </c>
      <c r="D3" s="19">
        <f t="shared" ref="D3:D8" si="0">C3/B3</f>
        <v>0.758064516129032</v>
      </c>
    </row>
    <row r="4" spans="1:4">
      <c r="A4" s="46">
        <v>42369</v>
      </c>
      <c r="B4" s="47">
        <v>112</v>
      </c>
      <c r="C4" s="47">
        <v>82</v>
      </c>
      <c r="D4" s="19">
        <f t="shared" si="0"/>
        <v>0.732142857142857</v>
      </c>
    </row>
    <row r="5" spans="1:4">
      <c r="A5" s="48">
        <v>42735</v>
      </c>
      <c r="B5" s="49">
        <v>129</v>
      </c>
      <c r="C5" s="49">
        <v>100</v>
      </c>
      <c r="D5" s="19">
        <f t="shared" si="0"/>
        <v>0.775193798449612</v>
      </c>
    </row>
    <row r="6" spans="1:4">
      <c r="A6" s="46">
        <v>43100</v>
      </c>
      <c r="B6" s="47">
        <v>136</v>
      </c>
      <c r="C6" s="47">
        <v>107</v>
      </c>
      <c r="D6" s="19">
        <f t="shared" si="0"/>
        <v>0.786764705882353</v>
      </c>
    </row>
    <row r="7" spans="1:4">
      <c r="A7" s="48">
        <v>43465</v>
      </c>
      <c r="B7" s="49">
        <v>119</v>
      </c>
      <c r="C7" s="49">
        <v>91</v>
      </c>
      <c r="D7" s="19">
        <f t="shared" si="0"/>
        <v>0.764705882352941</v>
      </c>
    </row>
    <row r="8" spans="1:4">
      <c r="A8" s="46">
        <v>43830</v>
      </c>
      <c r="B8" s="47">
        <v>20</v>
      </c>
      <c r="C8" s="47">
        <v>18</v>
      </c>
      <c r="D8" s="19">
        <f t="shared" si="0"/>
        <v>0.9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I16" sqref="I16"/>
    </sheetView>
  </sheetViews>
  <sheetFormatPr defaultColWidth="8.75454545454545" defaultRowHeight="14"/>
  <cols>
    <col min="21" max="21" width="7.5" customWidth="1"/>
  </cols>
  <sheetData>
    <row r="1" ht="14.1" customHeight="1" spans="1:19">
      <c r="A1" s="42" t="s">
        <v>2</v>
      </c>
      <c r="B1" s="42"/>
      <c r="C1" s="42"/>
      <c r="D1" s="42"/>
      <c r="E1" s="42"/>
      <c r="F1" s="42"/>
      <c r="G1" s="42" t="s">
        <v>3</v>
      </c>
      <c r="H1" s="42"/>
      <c r="I1" s="42"/>
      <c r="J1" s="42"/>
      <c r="K1" s="42"/>
      <c r="L1" s="42" t="s">
        <v>4</v>
      </c>
      <c r="M1" s="42"/>
      <c r="O1" s="42" t="s">
        <v>5</v>
      </c>
      <c r="P1" s="42"/>
      <c r="Q1" s="42" t="s">
        <v>6</v>
      </c>
      <c r="R1" s="42"/>
      <c r="S1" s="42" t="s">
        <v>7</v>
      </c>
    </row>
    <row r="2" spans="1:19">
      <c r="A2" s="42"/>
      <c r="B2" s="42" t="s">
        <v>10</v>
      </c>
      <c r="C2" s="42" t="s">
        <v>11</v>
      </c>
      <c r="D2" s="42" t="s">
        <v>12</v>
      </c>
      <c r="E2" s="42" t="s">
        <v>13</v>
      </c>
      <c r="F2" s="42" t="s">
        <v>14</v>
      </c>
      <c r="G2" s="42" t="s">
        <v>15</v>
      </c>
      <c r="H2" s="42" t="s">
        <v>11</v>
      </c>
      <c r="I2" s="42" t="s">
        <v>12</v>
      </c>
      <c r="J2" s="42" t="s">
        <v>13</v>
      </c>
      <c r="K2" s="42" t="s">
        <v>14</v>
      </c>
      <c r="L2" s="42" t="s">
        <v>15</v>
      </c>
      <c r="M2" s="42" t="s">
        <v>11</v>
      </c>
      <c r="N2" s="42" t="s">
        <v>15</v>
      </c>
      <c r="O2" s="42" t="s">
        <v>12</v>
      </c>
      <c r="P2" s="42"/>
      <c r="Q2" s="42" t="s">
        <v>12</v>
      </c>
      <c r="R2" s="42"/>
      <c r="S2" s="42" t="s">
        <v>12</v>
      </c>
    </row>
    <row r="3" spans="1:19">
      <c r="A3" s="43" t="s">
        <v>16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21">
      <c r="A4" s="48">
        <v>42004</v>
      </c>
      <c r="B4" s="49">
        <v>102</v>
      </c>
      <c r="C4" s="49">
        <v>1.088235</v>
      </c>
      <c r="D4" s="49">
        <v>111</v>
      </c>
      <c r="E4" s="49">
        <v>369</v>
      </c>
      <c r="F4" s="49">
        <v>-131</v>
      </c>
      <c r="G4" s="49">
        <v>106.076481</v>
      </c>
      <c r="H4" s="49">
        <v>3.382353</v>
      </c>
      <c r="I4" s="49">
        <v>345</v>
      </c>
      <c r="J4" s="49">
        <v>369</v>
      </c>
      <c r="K4" s="49">
        <v>-404</v>
      </c>
      <c r="L4" s="49">
        <v>121.200272</v>
      </c>
      <c r="M4" s="49">
        <v>130.490196</v>
      </c>
      <c r="N4" s="49">
        <v>53.672041</v>
      </c>
      <c r="O4" s="49">
        <v>45</v>
      </c>
      <c r="P4" s="51">
        <f t="shared" ref="P4:P9" si="0">O4/$B4</f>
        <v>0.441176470588235</v>
      </c>
      <c r="Q4" s="49">
        <v>57</v>
      </c>
      <c r="R4" s="51">
        <f t="shared" ref="R4:R9" si="1">Q4/$B4</f>
        <v>0.558823529411765</v>
      </c>
      <c r="S4" s="49">
        <v>28</v>
      </c>
      <c r="T4" s="51">
        <f t="shared" ref="T4:T9" si="2">S4/$B4</f>
        <v>0.274509803921569</v>
      </c>
      <c r="U4" s="19">
        <f t="shared" ref="U4:U9" si="3">S4/Q4</f>
        <v>0.491228070175439</v>
      </c>
    </row>
    <row r="5" s="41" customFormat="1" spans="1:21">
      <c r="A5" s="44">
        <v>42369</v>
      </c>
      <c r="B5" s="45">
        <v>120</v>
      </c>
      <c r="C5" s="45">
        <v>-13.716667</v>
      </c>
      <c r="D5" s="45">
        <v>-1646</v>
      </c>
      <c r="E5" s="45">
        <v>556</v>
      </c>
      <c r="F5" s="45">
        <v>-137</v>
      </c>
      <c r="G5" s="45">
        <v>136.022624</v>
      </c>
      <c r="H5" s="45">
        <v>-20.291667</v>
      </c>
      <c r="I5" s="45">
        <v>-2435</v>
      </c>
      <c r="J5" s="45">
        <v>556</v>
      </c>
      <c r="K5" s="45">
        <v>-501</v>
      </c>
      <c r="L5" s="45">
        <v>174.635534</v>
      </c>
      <c r="M5" s="45">
        <v>193.983333</v>
      </c>
      <c r="N5" s="45">
        <v>139.348423</v>
      </c>
      <c r="O5" s="45">
        <v>45</v>
      </c>
      <c r="P5" s="50">
        <f t="shared" si="0"/>
        <v>0.375</v>
      </c>
      <c r="Q5" s="45">
        <v>75</v>
      </c>
      <c r="R5" s="50">
        <f t="shared" si="1"/>
        <v>0.625</v>
      </c>
      <c r="S5" s="45">
        <v>58</v>
      </c>
      <c r="T5" s="50">
        <f t="shared" si="2"/>
        <v>0.483333333333333</v>
      </c>
      <c r="U5" s="52">
        <f t="shared" si="3"/>
        <v>0.773333333333333</v>
      </c>
    </row>
    <row r="6" s="41" customFormat="1" spans="1:21">
      <c r="A6" s="44">
        <v>42735</v>
      </c>
      <c r="B6" s="45">
        <v>110</v>
      </c>
      <c r="C6" s="45">
        <v>-2.181818</v>
      </c>
      <c r="D6" s="45">
        <v>-240</v>
      </c>
      <c r="E6" s="45">
        <v>363</v>
      </c>
      <c r="F6" s="45">
        <v>-128</v>
      </c>
      <c r="G6" s="45">
        <v>104.820702</v>
      </c>
      <c r="H6" s="45">
        <v>-2.318182</v>
      </c>
      <c r="I6" s="45">
        <v>-255</v>
      </c>
      <c r="J6" s="45">
        <v>363</v>
      </c>
      <c r="K6" s="45">
        <v>-382</v>
      </c>
      <c r="L6" s="45">
        <v>117.684381</v>
      </c>
      <c r="M6" s="45">
        <v>154.018182</v>
      </c>
      <c r="N6" s="45">
        <v>53.049913</v>
      </c>
      <c r="O6" s="45">
        <v>50</v>
      </c>
      <c r="P6" s="50">
        <f t="shared" si="0"/>
        <v>0.454545454545455</v>
      </c>
      <c r="Q6" s="45">
        <v>60</v>
      </c>
      <c r="R6" s="50">
        <f t="shared" si="1"/>
        <v>0.545454545454545</v>
      </c>
      <c r="S6" s="45">
        <v>34</v>
      </c>
      <c r="T6" s="50">
        <f t="shared" si="2"/>
        <v>0.309090909090909</v>
      </c>
      <c r="U6" s="52">
        <f t="shared" si="3"/>
        <v>0.566666666666667</v>
      </c>
    </row>
    <row r="7" spans="1:21">
      <c r="A7" s="46">
        <v>43100</v>
      </c>
      <c r="B7" s="47">
        <v>109</v>
      </c>
      <c r="C7" s="47">
        <v>19.155963</v>
      </c>
      <c r="D7" s="47">
        <v>2088</v>
      </c>
      <c r="E7" s="47">
        <v>376</v>
      </c>
      <c r="F7" s="47">
        <v>-118</v>
      </c>
      <c r="G7" s="47">
        <v>102.892534</v>
      </c>
      <c r="H7" s="47">
        <v>22.724771</v>
      </c>
      <c r="I7" s="47">
        <v>2477</v>
      </c>
      <c r="J7" s="47">
        <v>376</v>
      </c>
      <c r="K7" s="47">
        <v>-293</v>
      </c>
      <c r="L7" s="47">
        <v>105.069454</v>
      </c>
      <c r="M7" s="47">
        <v>131.614679</v>
      </c>
      <c r="N7" s="47">
        <v>52.291368</v>
      </c>
      <c r="O7" s="47">
        <v>57</v>
      </c>
      <c r="P7" s="51">
        <f t="shared" si="0"/>
        <v>0.522935779816514</v>
      </c>
      <c r="Q7" s="47">
        <v>52</v>
      </c>
      <c r="R7" s="51">
        <f t="shared" si="1"/>
        <v>0.477064220183486</v>
      </c>
      <c r="S7" s="47">
        <v>20</v>
      </c>
      <c r="T7" s="51">
        <f t="shared" si="2"/>
        <v>0.18348623853211</v>
      </c>
      <c r="U7" s="19">
        <f t="shared" si="3"/>
        <v>0.384615384615385</v>
      </c>
    </row>
    <row r="8" spans="1:21">
      <c r="A8" s="48">
        <v>43465</v>
      </c>
      <c r="B8" s="49">
        <v>110</v>
      </c>
      <c r="C8" s="49">
        <v>17.818182</v>
      </c>
      <c r="D8" s="49">
        <v>1960</v>
      </c>
      <c r="E8" s="49">
        <v>608</v>
      </c>
      <c r="F8" s="49">
        <v>-176</v>
      </c>
      <c r="G8" s="49">
        <v>145.66678</v>
      </c>
      <c r="H8" s="49">
        <v>14.481818</v>
      </c>
      <c r="I8" s="49">
        <v>1593</v>
      </c>
      <c r="J8" s="49">
        <v>608</v>
      </c>
      <c r="K8" s="49">
        <v>-637</v>
      </c>
      <c r="L8" s="49">
        <v>187.297915</v>
      </c>
      <c r="M8" s="49">
        <v>217.581818</v>
      </c>
      <c r="N8" s="49">
        <v>85.998441</v>
      </c>
      <c r="O8" s="49">
        <v>53</v>
      </c>
      <c r="P8" s="51">
        <f t="shared" si="0"/>
        <v>0.481818181818182</v>
      </c>
      <c r="Q8" s="49">
        <v>57</v>
      </c>
      <c r="R8" s="51">
        <f t="shared" si="1"/>
        <v>0.518181818181818</v>
      </c>
      <c r="S8" s="49">
        <v>45</v>
      </c>
      <c r="T8" s="51">
        <f t="shared" si="2"/>
        <v>0.409090909090909</v>
      </c>
      <c r="U8" s="19">
        <f t="shared" si="3"/>
        <v>0.789473684210526</v>
      </c>
    </row>
    <row r="9" spans="1:21">
      <c r="A9" s="46">
        <v>43830</v>
      </c>
      <c r="B9" s="47">
        <v>21</v>
      </c>
      <c r="C9" s="47">
        <v>56.952381</v>
      </c>
      <c r="D9" s="47">
        <v>1196</v>
      </c>
      <c r="E9" s="47">
        <v>375</v>
      </c>
      <c r="F9" s="47">
        <v>-118</v>
      </c>
      <c r="G9" s="47">
        <v>143.761426</v>
      </c>
      <c r="H9" s="47">
        <v>47.666667</v>
      </c>
      <c r="I9" s="47">
        <v>1001</v>
      </c>
      <c r="J9" s="47">
        <v>375</v>
      </c>
      <c r="K9" s="47">
        <v>-237</v>
      </c>
      <c r="L9" s="47">
        <v>159.45041</v>
      </c>
      <c r="M9" s="47">
        <v>199.619048</v>
      </c>
      <c r="N9" s="47">
        <v>47.027095</v>
      </c>
      <c r="O9" s="47">
        <v>12</v>
      </c>
      <c r="P9" s="51">
        <f t="shared" si="0"/>
        <v>0.571428571428571</v>
      </c>
      <c r="Q9" s="47">
        <v>9</v>
      </c>
      <c r="R9" s="51">
        <f t="shared" si="1"/>
        <v>0.428571428571429</v>
      </c>
      <c r="S9" s="47">
        <v>5</v>
      </c>
      <c r="T9" s="51">
        <f t="shared" si="2"/>
        <v>0.238095238095238</v>
      </c>
      <c r="U9" s="19">
        <f t="shared" si="3"/>
        <v>0.555555555555556</v>
      </c>
    </row>
  </sheetData>
  <mergeCells count="3">
    <mergeCell ref="A1:F1"/>
    <mergeCell ref="G1:K1"/>
    <mergeCell ref="L1:M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P9" sqref="P9"/>
    </sheetView>
  </sheetViews>
  <sheetFormatPr defaultColWidth="8.75454545454545" defaultRowHeight="14"/>
  <cols>
    <col min="21" max="21" width="7.5" customWidth="1"/>
  </cols>
  <sheetData>
    <row r="1" ht="14.1" customHeight="1" spans="1:19">
      <c r="A1" s="42" t="s">
        <v>2</v>
      </c>
      <c r="B1" s="42"/>
      <c r="C1" s="42"/>
      <c r="D1" s="42"/>
      <c r="E1" s="42"/>
      <c r="F1" s="42"/>
      <c r="G1" s="42" t="s">
        <v>3</v>
      </c>
      <c r="H1" s="42"/>
      <c r="I1" s="42"/>
      <c r="J1" s="42"/>
      <c r="K1" s="42"/>
      <c r="L1" s="42" t="s">
        <v>4</v>
      </c>
      <c r="M1" s="42"/>
      <c r="P1" s="42" t="s">
        <v>5</v>
      </c>
      <c r="Q1" s="42" t="s">
        <v>6</v>
      </c>
      <c r="R1" s="42"/>
      <c r="S1" s="42" t="s">
        <v>7</v>
      </c>
    </row>
    <row r="2" spans="1:19">
      <c r="A2" s="42"/>
      <c r="B2" s="42" t="s">
        <v>10</v>
      </c>
      <c r="C2" s="42" t="s">
        <v>11</v>
      </c>
      <c r="D2" s="42" t="s">
        <v>12</v>
      </c>
      <c r="E2" s="42" t="s">
        <v>13</v>
      </c>
      <c r="F2" s="42" t="s">
        <v>14</v>
      </c>
      <c r="G2" s="42" t="s">
        <v>15</v>
      </c>
      <c r="H2" s="42" t="s">
        <v>11</v>
      </c>
      <c r="I2" s="42" t="s">
        <v>12</v>
      </c>
      <c r="J2" s="42" t="s">
        <v>13</v>
      </c>
      <c r="K2" s="42" t="s">
        <v>14</v>
      </c>
      <c r="L2" s="42" t="s">
        <v>15</v>
      </c>
      <c r="M2" s="42" t="s">
        <v>11</v>
      </c>
      <c r="N2" s="42" t="s">
        <v>15</v>
      </c>
      <c r="O2" s="42" t="s">
        <v>12</v>
      </c>
      <c r="P2" s="42"/>
      <c r="Q2" s="42" t="s">
        <v>12</v>
      </c>
      <c r="R2" s="42"/>
      <c r="S2" s="42" t="s">
        <v>12</v>
      </c>
    </row>
    <row r="3" spans="1:19">
      <c r="A3" s="43" t="s">
        <v>16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="41" customFormat="1" spans="1:21">
      <c r="A4" s="44">
        <v>42004</v>
      </c>
      <c r="B4" s="45">
        <v>121</v>
      </c>
      <c r="C4" s="45">
        <v>-8.487603</v>
      </c>
      <c r="D4" s="45">
        <v>-1027</v>
      </c>
      <c r="E4" s="45">
        <v>385</v>
      </c>
      <c r="F4" s="45">
        <v>-149</v>
      </c>
      <c r="G4" s="45">
        <v>112.018831</v>
      </c>
      <c r="H4" s="45">
        <v>-7.61157</v>
      </c>
      <c r="I4" s="45">
        <v>-921</v>
      </c>
      <c r="J4" s="45">
        <v>385</v>
      </c>
      <c r="K4" s="45">
        <v>-523</v>
      </c>
      <c r="L4" s="45">
        <v>133.6288</v>
      </c>
      <c r="M4" s="45">
        <v>145.983471</v>
      </c>
      <c r="N4" s="45">
        <v>72.794343</v>
      </c>
      <c r="O4" s="45">
        <v>45</v>
      </c>
      <c r="P4" s="50">
        <f t="shared" ref="P4:P9" si="0">O4/$B4</f>
        <v>0.371900826446281</v>
      </c>
      <c r="Q4" s="45">
        <v>76</v>
      </c>
      <c r="R4" s="50">
        <f t="shared" ref="R4:R9" si="1">Q4/$B4</f>
        <v>0.628099173553719</v>
      </c>
      <c r="S4" s="45">
        <v>40</v>
      </c>
      <c r="T4" s="50">
        <f t="shared" ref="T4:T9" si="2">S4/$B4</f>
        <v>0.330578512396694</v>
      </c>
      <c r="U4" s="52">
        <f t="shared" ref="U4:U9" si="3">S4/Q4</f>
        <v>0.526315789473684</v>
      </c>
    </row>
    <row r="5" spans="1:21">
      <c r="A5" s="46">
        <v>42369</v>
      </c>
      <c r="B5" s="47">
        <v>111</v>
      </c>
      <c r="C5" s="47">
        <v>19.45045</v>
      </c>
      <c r="D5" s="47">
        <v>2159</v>
      </c>
      <c r="E5" s="47">
        <v>533</v>
      </c>
      <c r="F5" s="47">
        <v>-223</v>
      </c>
      <c r="G5" s="47">
        <v>145.701796</v>
      </c>
      <c r="H5" s="47">
        <v>18.594595</v>
      </c>
      <c r="I5" s="47">
        <v>2064</v>
      </c>
      <c r="J5" s="47">
        <v>533</v>
      </c>
      <c r="K5" s="47">
        <v>-843</v>
      </c>
      <c r="L5" s="47">
        <v>195.780925</v>
      </c>
      <c r="M5" s="47">
        <v>182.774775</v>
      </c>
      <c r="N5" s="47">
        <v>108.320961</v>
      </c>
      <c r="O5" s="47">
        <v>55</v>
      </c>
      <c r="P5" s="51">
        <f t="shared" si="0"/>
        <v>0.495495495495495</v>
      </c>
      <c r="Q5" s="47">
        <v>56</v>
      </c>
      <c r="R5" s="51">
        <f t="shared" si="1"/>
        <v>0.504504504504504</v>
      </c>
      <c r="S5" s="47">
        <v>37</v>
      </c>
      <c r="T5" s="51">
        <f t="shared" si="2"/>
        <v>0.333333333333333</v>
      </c>
      <c r="U5" s="19">
        <f t="shared" si="3"/>
        <v>0.660714285714286</v>
      </c>
    </row>
    <row r="6" s="41" customFormat="1" spans="1:21">
      <c r="A6" s="44">
        <v>42735</v>
      </c>
      <c r="B6" s="45">
        <v>120</v>
      </c>
      <c r="C6" s="45">
        <v>-4.733333</v>
      </c>
      <c r="D6" s="45">
        <v>-568</v>
      </c>
      <c r="E6" s="45">
        <v>375</v>
      </c>
      <c r="F6" s="45">
        <v>-123</v>
      </c>
      <c r="G6" s="45">
        <v>105.987294</v>
      </c>
      <c r="H6" s="45">
        <v>-3.666667</v>
      </c>
      <c r="I6" s="45">
        <v>-440</v>
      </c>
      <c r="J6" s="45">
        <v>375</v>
      </c>
      <c r="K6" s="45">
        <v>-344</v>
      </c>
      <c r="L6" s="45">
        <v>119.883791</v>
      </c>
      <c r="M6" s="45">
        <v>158.125</v>
      </c>
      <c r="N6" s="45">
        <v>98.016425</v>
      </c>
      <c r="O6" s="45">
        <v>49</v>
      </c>
      <c r="P6" s="50">
        <f t="shared" si="0"/>
        <v>0.408333333333333</v>
      </c>
      <c r="Q6" s="45">
        <v>71</v>
      </c>
      <c r="R6" s="50">
        <f t="shared" si="1"/>
        <v>0.591666666666667</v>
      </c>
      <c r="S6" s="45">
        <v>41</v>
      </c>
      <c r="T6" s="50">
        <f t="shared" si="2"/>
        <v>0.341666666666667</v>
      </c>
      <c r="U6" s="52">
        <f t="shared" si="3"/>
        <v>0.577464788732394</v>
      </c>
    </row>
    <row r="7" s="41" customFormat="1" spans="1:21">
      <c r="A7" s="44">
        <v>43100</v>
      </c>
      <c r="B7" s="45">
        <v>108</v>
      </c>
      <c r="C7" s="45">
        <v>-12.935185</v>
      </c>
      <c r="D7" s="45">
        <v>-1397</v>
      </c>
      <c r="E7" s="45">
        <v>568</v>
      </c>
      <c r="F7" s="45">
        <v>-116</v>
      </c>
      <c r="G7" s="45">
        <v>111.861503</v>
      </c>
      <c r="H7" s="45">
        <v>-21.666667</v>
      </c>
      <c r="I7" s="45">
        <v>-2340</v>
      </c>
      <c r="J7" s="45">
        <v>568</v>
      </c>
      <c r="K7" s="45">
        <v>-451</v>
      </c>
      <c r="L7" s="45">
        <v>129.206637</v>
      </c>
      <c r="M7" s="45">
        <v>138.888889</v>
      </c>
      <c r="N7" s="45">
        <v>64.351304</v>
      </c>
      <c r="O7" s="45">
        <v>37</v>
      </c>
      <c r="P7" s="50">
        <f t="shared" si="0"/>
        <v>0.342592592592593</v>
      </c>
      <c r="Q7" s="45">
        <v>71</v>
      </c>
      <c r="R7" s="50">
        <f t="shared" si="1"/>
        <v>0.657407407407407</v>
      </c>
      <c r="S7" s="45">
        <v>29</v>
      </c>
      <c r="T7" s="50">
        <f t="shared" si="2"/>
        <v>0.268518518518519</v>
      </c>
      <c r="U7" s="52">
        <f t="shared" si="3"/>
        <v>0.408450704225352</v>
      </c>
    </row>
    <row r="8" spans="1:21">
      <c r="A8" s="48">
        <v>43465</v>
      </c>
      <c r="B8" s="49">
        <v>126</v>
      </c>
      <c r="C8" s="49">
        <v>25.460317</v>
      </c>
      <c r="D8" s="49">
        <v>3208</v>
      </c>
      <c r="E8" s="49">
        <v>934</v>
      </c>
      <c r="F8" s="49">
        <v>-136</v>
      </c>
      <c r="G8" s="49">
        <v>184.839461</v>
      </c>
      <c r="H8" s="49">
        <v>20.952381</v>
      </c>
      <c r="I8" s="49">
        <v>2640</v>
      </c>
      <c r="J8" s="49">
        <v>934</v>
      </c>
      <c r="K8" s="49">
        <v>-499</v>
      </c>
      <c r="L8" s="49">
        <v>216.605516</v>
      </c>
      <c r="M8" s="49">
        <v>221.484127</v>
      </c>
      <c r="N8" s="49">
        <v>87.926036</v>
      </c>
      <c r="O8" s="49">
        <v>54</v>
      </c>
      <c r="P8" s="51">
        <f t="shared" si="0"/>
        <v>0.428571428571429</v>
      </c>
      <c r="Q8" s="49">
        <v>72</v>
      </c>
      <c r="R8" s="51">
        <f t="shared" si="1"/>
        <v>0.571428571428571</v>
      </c>
      <c r="S8" s="49">
        <v>62</v>
      </c>
      <c r="T8" s="51">
        <f t="shared" si="2"/>
        <v>0.492063492063492</v>
      </c>
      <c r="U8" s="19">
        <f t="shared" si="3"/>
        <v>0.861111111111111</v>
      </c>
    </row>
    <row r="9" spans="1:21">
      <c r="A9" s="46">
        <v>43830</v>
      </c>
      <c r="B9" s="47">
        <v>14</v>
      </c>
      <c r="C9" s="47">
        <v>6.428571</v>
      </c>
      <c r="D9" s="47">
        <v>90</v>
      </c>
      <c r="E9" s="47">
        <v>227</v>
      </c>
      <c r="F9" s="47">
        <v>-122</v>
      </c>
      <c r="G9" s="47">
        <v>105.739676</v>
      </c>
      <c r="H9" s="47">
        <v>-3.357143</v>
      </c>
      <c r="I9" s="47">
        <v>-47</v>
      </c>
      <c r="J9" s="47">
        <v>227</v>
      </c>
      <c r="K9" s="47">
        <v>-211</v>
      </c>
      <c r="L9" s="47">
        <v>123.359142</v>
      </c>
      <c r="M9" s="47">
        <v>232.071429</v>
      </c>
      <c r="N9" s="47">
        <v>120.016322</v>
      </c>
      <c r="O9" s="47">
        <v>6</v>
      </c>
      <c r="P9" s="51">
        <f t="shared" si="0"/>
        <v>0.428571428571429</v>
      </c>
      <c r="Q9" s="47">
        <v>8</v>
      </c>
      <c r="R9" s="51">
        <f t="shared" si="1"/>
        <v>0.571428571428571</v>
      </c>
      <c r="S9" s="47">
        <v>4</v>
      </c>
      <c r="T9" s="51">
        <f t="shared" si="2"/>
        <v>0.285714285714286</v>
      </c>
      <c r="U9" s="19">
        <f t="shared" si="3"/>
        <v>0.5</v>
      </c>
    </row>
  </sheetData>
  <mergeCells count="3">
    <mergeCell ref="A1:F1"/>
    <mergeCell ref="G1:K1"/>
    <mergeCell ref="L1:M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"/>
  <sheetViews>
    <sheetView topLeftCell="A13" workbookViewId="0">
      <selection activeCell="Q45" sqref="Q45"/>
    </sheetView>
  </sheetViews>
  <sheetFormatPr defaultColWidth="9" defaultRowHeight="14"/>
  <cols>
    <col min="2" max="4" width="9.12727272727273" customWidth="1"/>
    <col min="5" max="5" width="9.5" customWidth="1"/>
    <col min="6" max="6" width="9.25454545454545" style="18" customWidth="1"/>
    <col min="7" max="7" width="9.87272727272727" style="18" customWidth="1"/>
    <col min="8" max="8" width="9.75454545454545" style="18" customWidth="1"/>
    <col min="9" max="9" width="4.12727272727273" style="18" customWidth="1"/>
    <col min="10" max="10" width="9.75454545454545" style="18" customWidth="1"/>
    <col min="12" max="12" width="8.5" customWidth="1"/>
    <col min="16" max="18" width="9.12727272727273" customWidth="1"/>
    <col min="19" max="19" width="9.37272727272727" customWidth="1"/>
    <col min="20" max="21" width="9.12727272727273" customWidth="1"/>
    <col min="24" max="24" width="9" style="19"/>
  </cols>
  <sheetData>
    <row r="1" spans="1:1">
      <c r="A1" s="20" t="s">
        <v>20</v>
      </c>
    </row>
    <row r="2" spans="1:10">
      <c r="A2" s="13"/>
      <c r="B2" s="13" t="s">
        <v>21</v>
      </c>
      <c r="C2" s="13" t="s">
        <v>2</v>
      </c>
      <c r="D2" s="13"/>
      <c r="E2" s="13"/>
      <c r="F2" s="13"/>
      <c r="G2" s="5"/>
      <c r="H2" s="5"/>
      <c r="I2" s="5"/>
      <c r="J2" s="5"/>
    </row>
    <row r="3" spans="1:10">
      <c r="A3" s="13"/>
      <c r="B3" s="13"/>
      <c r="C3" s="13" t="s">
        <v>10</v>
      </c>
      <c r="D3" s="13" t="s">
        <v>12</v>
      </c>
      <c r="E3" s="13" t="s">
        <v>11</v>
      </c>
      <c r="F3" s="13" t="s">
        <v>13</v>
      </c>
      <c r="G3" s="13" t="s">
        <v>14</v>
      </c>
      <c r="H3" s="13"/>
      <c r="I3" s="13"/>
      <c r="J3" s="13"/>
    </row>
    <row r="4" spans="1:10">
      <c r="A4" s="6" t="s">
        <v>22</v>
      </c>
      <c r="B4" s="6" t="s">
        <v>23</v>
      </c>
      <c r="C4" s="6"/>
      <c r="D4" s="6"/>
      <c r="E4" s="6"/>
      <c r="F4" s="6"/>
      <c r="G4" s="6"/>
      <c r="H4" s="6"/>
      <c r="I4" s="6"/>
      <c r="J4" s="6"/>
    </row>
    <row r="5" spans="1:10">
      <c r="A5" s="9">
        <v>0</v>
      </c>
      <c r="B5" s="9">
        <v>0</v>
      </c>
      <c r="C5" s="10"/>
      <c r="D5" s="10" t="s">
        <v>24</v>
      </c>
      <c r="E5" s="10" t="s">
        <v>24</v>
      </c>
      <c r="F5" s="10" t="s">
        <v>24</v>
      </c>
      <c r="G5" s="10" t="s">
        <v>24</v>
      </c>
      <c r="H5" s="10"/>
      <c r="I5" s="10"/>
      <c r="J5" s="10"/>
    </row>
    <row r="6" spans="1:10">
      <c r="A6" s="9"/>
      <c r="B6" s="6">
        <v>3</v>
      </c>
      <c r="C6" s="8">
        <v>55</v>
      </c>
      <c r="D6" s="8">
        <v>6947</v>
      </c>
      <c r="E6" s="8">
        <v>126.309091</v>
      </c>
      <c r="F6" s="8">
        <v>378</v>
      </c>
      <c r="G6" s="8">
        <v>2</v>
      </c>
      <c r="H6" s="8"/>
      <c r="I6" s="8"/>
      <c r="J6" s="8"/>
    </row>
    <row r="7" spans="1:10">
      <c r="A7" s="9"/>
      <c r="B7" s="15">
        <v>4</v>
      </c>
      <c r="C7" s="10">
        <v>161</v>
      </c>
      <c r="D7" s="10">
        <v>22472</v>
      </c>
      <c r="E7" s="10">
        <v>139.57764</v>
      </c>
      <c r="F7" s="10">
        <v>712</v>
      </c>
      <c r="G7" s="10">
        <v>2</v>
      </c>
      <c r="H7" s="10"/>
      <c r="I7" s="10"/>
      <c r="J7" s="10"/>
    </row>
    <row r="8" spans="1:10">
      <c r="A8" s="9"/>
      <c r="B8" s="6">
        <v>5</v>
      </c>
      <c r="C8" s="8">
        <v>20</v>
      </c>
      <c r="D8" s="8">
        <v>-628</v>
      </c>
      <c r="E8" s="8">
        <v>-31.4</v>
      </c>
      <c r="F8" s="8">
        <v>0</v>
      </c>
      <c r="G8" s="8">
        <v>-129</v>
      </c>
      <c r="H8" s="8"/>
      <c r="I8" s="8"/>
      <c r="J8" s="8"/>
    </row>
    <row r="9" spans="1:10">
      <c r="A9" s="9"/>
      <c r="B9" s="15">
        <v>6</v>
      </c>
      <c r="C9" s="10">
        <v>75</v>
      </c>
      <c r="D9" s="10">
        <v>-2658</v>
      </c>
      <c r="E9" s="10">
        <v>-35.44</v>
      </c>
      <c r="F9" s="10">
        <v>0</v>
      </c>
      <c r="G9" s="10">
        <v>-119</v>
      </c>
      <c r="H9" s="10"/>
      <c r="I9" s="10"/>
      <c r="J9" s="10"/>
    </row>
    <row r="10" spans="1:12">
      <c r="A10" s="9"/>
      <c r="B10" s="6">
        <v>7</v>
      </c>
      <c r="C10" s="8">
        <v>76</v>
      </c>
      <c r="D10" s="8">
        <v>-6174</v>
      </c>
      <c r="E10" s="8">
        <v>-81.236842</v>
      </c>
      <c r="F10" s="8">
        <v>-43</v>
      </c>
      <c r="G10" s="8">
        <v>-245</v>
      </c>
      <c r="H10" s="8">
        <f>D10+D8</f>
        <v>-6802</v>
      </c>
      <c r="I10" s="10">
        <f>C10+C8</f>
        <v>96</v>
      </c>
      <c r="J10" s="8">
        <f>H10/I10</f>
        <v>-70.8541666666667</v>
      </c>
      <c r="K10">
        <f>-E6/J10</f>
        <v>1.78266285445457</v>
      </c>
      <c r="L10" s="19">
        <f>C6/I10</f>
        <v>0.572916666666667</v>
      </c>
    </row>
    <row r="11" spans="1:12">
      <c r="A11" s="9"/>
      <c r="B11" s="15">
        <v>8</v>
      </c>
      <c r="C11" s="10">
        <v>201</v>
      </c>
      <c r="D11" s="10">
        <v>-17429</v>
      </c>
      <c r="E11" s="10">
        <v>-86.711443</v>
      </c>
      <c r="F11" s="10">
        <v>-42</v>
      </c>
      <c r="G11" s="10">
        <v>-228</v>
      </c>
      <c r="H11" s="10">
        <f>D11+D9</f>
        <v>-20087</v>
      </c>
      <c r="I11" s="10">
        <f>C11+C9</f>
        <v>276</v>
      </c>
      <c r="J11" s="34">
        <f>H11/I11</f>
        <v>-72.7789855072464</v>
      </c>
      <c r="K11">
        <f>-E7/J11</f>
        <v>1.91782887638771</v>
      </c>
      <c r="L11" s="19">
        <f>C7/I11</f>
        <v>0.583333333333333</v>
      </c>
    </row>
    <row r="12" spans="1:10">
      <c r="A12" s="7">
        <v>1</v>
      </c>
      <c r="B12" s="7">
        <v>0</v>
      </c>
      <c r="C12" s="8"/>
      <c r="D12" s="8" t="s">
        <v>24</v>
      </c>
      <c r="E12" s="8" t="s">
        <v>24</v>
      </c>
      <c r="F12" s="8" t="s">
        <v>24</v>
      </c>
      <c r="G12" s="8" t="s">
        <v>24</v>
      </c>
      <c r="H12" s="8"/>
      <c r="I12" s="8"/>
      <c r="J12" s="8"/>
    </row>
    <row r="13" spans="1:10">
      <c r="A13" s="7"/>
      <c r="B13" s="15">
        <v>3</v>
      </c>
      <c r="C13" s="10">
        <v>192</v>
      </c>
      <c r="D13" s="10">
        <v>21316</v>
      </c>
      <c r="E13" s="10">
        <v>111.020833</v>
      </c>
      <c r="F13" s="10">
        <v>607</v>
      </c>
      <c r="G13" s="10">
        <v>1</v>
      </c>
      <c r="H13" s="10"/>
      <c r="I13" s="10"/>
      <c r="J13" s="10"/>
    </row>
    <row r="14" spans="1:10">
      <c r="A14" s="7"/>
      <c r="B14" s="6">
        <v>4</v>
      </c>
      <c r="C14" s="8">
        <v>63</v>
      </c>
      <c r="D14" s="8">
        <v>7818</v>
      </c>
      <c r="E14" s="8">
        <v>124.095238</v>
      </c>
      <c r="F14" s="8">
        <v>933</v>
      </c>
      <c r="G14" s="8">
        <v>11</v>
      </c>
      <c r="H14" s="8"/>
      <c r="I14" s="8"/>
      <c r="J14" s="8"/>
    </row>
    <row r="15" spans="1:10">
      <c r="A15" s="7"/>
      <c r="B15" s="15">
        <v>5</v>
      </c>
      <c r="C15" s="10">
        <v>58</v>
      </c>
      <c r="D15" s="10">
        <v>-2139</v>
      </c>
      <c r="E15" s="10">
        <v>-36.87931</v>
      </c>
      <c r="F15" s="10">
        <v>-2</v>
      </c>
      <c r="G15" s="10">
        <v>-162</v>
      </c>
      <c r="H15" s="10"/>
      <c r="I15" s="10"/>
      <c r="J15" s="10"/>
    </row>
    <row r="16" spans="1:10">
      <c r="A16" s="7"/>
      <c r="B16" s="6">
        <v>6</v>
      </c>
      <c r="C16" s="8">
        <v>17</v>
      </c>
      <c r="D16" s="8">
        <v>-450</v>
      </c>
      <c r="E16" s="8">
        <v>-26.470588</v>
      </c>
      <c r="F16" s="8">
        <v>-2</v>
      </c>
      <c r="G16" s="8">
        <v>-96</v>
      </c>
      <c r="H16" s="8"/>
      <c r="I16" s="8"/>
      <c r="J16" s="8"/>
    </row>
    <row r="17" spans="1:12">
      <c r="A17" s="7"/>
      <c r="B17" s="15">
        <v>7</v>
      </c>
      <c r="C17" s="10">
        <v>186</v>
      </c>
      <c r="D17" s="10">
        <v>-16594</v>
      </c>
      <c r="E17" s="10">
        <v>-89.215054</v>
      </c>
      <c r="F17" s="10">
        <v>-42</v>
      </c>
      <c r="G17" s="10">
        <v>-248</v>
      </c>
      <c r="H17" s="8">
        <f>D17+D15</f>
        <v>-18733</v>
      </c>
      <c r="I17" s="10">
        <f>C17+C15</f>
        <v>244</v>
      </c>
      <c r="J17" s="8">
        <f>H17/I17</f>
        <v>-76.7745901639344</v>
      </c>
      <c r="K17">
        <f>-E13/J17</f>
        <v>1.44606220317087</v>
      </c>
      <c r="L17" s="19">
        <f>C13/I17</f>
        <v>0.786885245901639</v>
      </c>
    </row>
    <row r="18" spans="1:12">
      <c r="A18" s="7"/>
      <c r="B18" s="6">
        <v>8</v>
      </c>
      <c r="C18" s="8">
        <v>89</v>
      </c>
      <c r="D18" s="8">
        <v>-6679</v>
      </c>
      <c r="E18" s="8">
        <v>-75.044944</v>
      </c>
      <c r="F18" s="8">
        <v>-42</v>
      </c>
      <c r="G18" s="8">
        <v>-192</v>
      </c>
      <c r="H18" s="10">
        <f>D18+D16</f>
        <v>-7129</v>
      </c>
      <c r="I18" s="10">
        <f>C18+C16</f>
        <v>106</v>
      </c>
      <c r="J18" s="34">
        <f>H18/I18</f>
        <v>-67.2547169811321</v>
      </c>
      <c r="K18">
        <f>-E14/J18</f>
        <v>1.84515292860149</v>
      </c>
      <c r="L18" s="19">
        <f>C14/I18</f>
        <v>0.594339622641509</v>
      </c>
    </row>
    <row r="20" spans="3:5">
      <c r="C20">
        <f>SUM(C5:C19)</f>
        <v>1193</v>
      </c>
      <c r="D20">
        <f>SUM(D5:D19)</f>
        <v>5802</v>
      </c>
      <c r="E20">
        <f>D20/C20</f>
        <v>4.86336965632858</v>
      </c>
    </row>
    <row r="22" spans="1:1">
      <c r="A22" s="20" t="s">
        <v>25</v>
      </c>
    </row>
    <row r="23" spans="1:21">
      <c r="A23" s="21" t="s">
        <v>21</v>
      </c>
      <c r="B23" s="21" t="s">
        <v>2</v>
      </c>
      <c r="C23" s="21"/>
      <c r="D23" s="21"/>
      <c r="E23" s="21"/>
      <c r="F23"/>
      <c r="G23"/>
      <c r="H23" s="5"/>
      <c r="I23" s="5"/>
      <c r="J23"/>
      <c r="O23" s="13" t="s">
        <v>21</v>
      </c>
      <c r="P23" s="13" t="s">
        <v>2</v>
      </c>
      <c r="Q23" s="13"/>
      <c r="R23" s="13"/>
      <c r="S23" s="13"/>
      <c r="T23" s="5"/>
      <c r="U23" s="5"/>
    </row>
    <row r="24" spans="1:21">
      <c r="A24" s="21"/>
      <c r="B24" s="21"/>
      <c r="C24" s="21" t="s">
        <v>10</v>
      </c>
      <c r="D24" s="21" t="s">
        <v>12</v>
      </c>
      <c r="E24" s="21" t="s">
        <v>11</v>
      </c>
      <c r="F24" s="21" t="s">
        <v>13</v>
      </c>
      <c r="G24" s="21" t="s">
        <v>14</v>
      </c>
      <c r="H24" s="13"/>
      <c r="I24" s="13"/>
      <c r="J24"/>
      <c r="O24" s="13"/>
      <c r="P24" s="13"/>
      <c r="Q24" s="13" t="s">
        <v>10</v>
      </c>
      <c r="R24" s="13" t="s">
        <v>12</v>
      </c>
      <c r="S24" s="13" t="s">
        <v>11</v>
      </c>
      <c r="T24" s="13" t="s">
        <v>13</v>
      </c>
      <c r="U24" s="13" t="s">
        <v>14</v>
      </c>
    </row>
    <row r="25" spans="1:21">
      <c r="A25" s="22" t="s">
        <v>22</v>
      </c>
      <c r="B25" s="22" t="s">
        <v>23</v>
      </c>
      <c r="C25" s="22"/>
      <c r="D25" s="22"/>
      <c r="E25" s="22"/>
      <c r="F25" s="22"/>
      <c r="G25" s="22"/>
      <c r="H25" s="6"/>
      <c r="I25" s="6"/>
      <c r="J25"/>
      <c r="O25" s="6" t="s">
        <v>22</v>
      </c>
      <c r="P25" s="6" t="s">
        <v>23</v>
      </c>
      <c r="Q25" s="6"/>
      <c r="R25" s="6"/>
      <c r="S25" s="6"/>
      <c r="T25" s="6"/>
      <c r="U25" s="6"/>
    </row>
    <row r="26" spans="1:21">
      <c r="A26" s="23">
        <v>0</v>
      </c>
      <c r="B26" s="23">
        <v>0</v>
      </c>
      <c r="C26" s="24"/>
      <c r="D26" s="24" t="s">
        <v>24</v>
      </c>
      <c r="E26" s="24" t="s">
        <v>24</v>
      </c>
      <c r="F26" s="24" t="s">
        <v>24</v>
      </c>
      <c r="G26" s="24" t="s">
        <v>24</v>
      </c>
      <c r="H26" s="10"/>
      <c r="I26" s="10"/>
      <c r="J26"/>
      <c r="O26" s="9">
        <v>0</v>
      </c>
      <c r="P26" s="9">
        <v>0</v>
      </c>
      <c r="Q26" s="10"/>
      <c r="R26" s="10" t="s">
        <v>24</v>
      </c>
      <c r="S26" s="10" t="s">
        <v>24</v>
      </c>
      <c r="T26" s="10" t="s">
        <v>24</v>
      </c>
      <c r="U26" s="10" t="s">
        <v>24</v>
      </c>
    </row>
    <row r="27" spans="1:24">
      <c r="A27" s="23"/>
      <c r="B27" s="22">
        <v>3</v>
      </c>
      <c r="C27" s="25">
        <v>19</v>
      </c>
      <c r="D27" s="25">
        <v>1743</v>
      </c>
      <c r="E27" s="25">
        <v>91.736842</v>
      </c>
      <c r="F27" s="25">
        <v>223</v>
      </c>
      <c r="G27" s="25">
        <v>8</v>
      </c>
      <c r="H27" s="8">
        <f>D27+D31</f>
        <v>4961</v>
      </c>
      <c r="I27" s="8">
        <f>C27+C31</f>
        <v>56</v>
      </c>
      <c r="J27">
        <f>H27/I27</f>
        <v>88.5892857142857</v>
      </c>
      <c r="O27" s="9"/>
      <c r="P27" s="6">
        <v>3</v>
      </c>
      <c r="Q27" s="8">
        <v>16</v>
      </c>
      <c r="R27" s="8">
        <v>1270</v>
      </c>
      <c r="S27" s="8">
        <v>79.375</v>
      </c>
      <c r="T27" s="8">
        <v>223</v>
      </c>
      <c r="U27" s="8">
        <v>8</v>
      </c>
      <c r="V27" s="8">
        <f>R27+R31</f>
        <v>4163</v>
      </c>
      <c r="W27" s="8">
        <f>Q27+Q31</f>
        <v>57</v>
      </c>
      <c r="X27">
        <f>V27/W27</f>
        <v>73.0350877192982</v>
      </c>
    </row>
    <row r="28" spans="1:24">
      <c r="A28" s="23"/>
      <c r="B28" s="26">
        <v>4</v>
      </c>
      <c r="C28" s="24">
        <v>63</v>
      </c>
      <c r="D28" s="24">
        <v>8087</v>
      </c>
      <c r="E28" s="24">
        <v>128.365079</v>
      </c>
      <c r="F28" s="24">
        <v>459</v>
      </c>
      <c r="G28" s="24">
        <v>2</v>
      </c>
      <c r="H28" s="10">
        <f>D28+D33</f>
        <v>17264</v>
      </c>
      <c r="I28" s="10">
        <f>C28+C33</f>
        <v>173</v>
      </c>
      <c r="J28">
        <f>H28/I28</f>
        <v>99.7919075144509</v>
      </c>
      <c r="O28" s="9"/>
      <c r="P28" s="15">
        <v>4</v>
      </c>
      <c r="Q28" s="10">
        <v>56</v>
      </c>
      <c r="R28" s="10">
        <v>7054</v>
      </c>
      <c r="S28" s="10">
        <v>125.964286</v>
      </c>
      <c r="T28" s="10">
        <v>459</v>
      </c>
      <c r="U28" s="10">
        <v>2</v>
      </c>
      <c r="V28" s="10">
        <f>R28+R33</f>
        <v>15961.5</v>
      </c>
      <c r="W28" s="10">
        <f>Q28+Q33</f>
        <v>170</v>
      </c>
      <c r="X28">
        <f>V28/W28</f>
        <v>93.8911764705882</v>
      </c>
    </row>
    <row r="29" spans="1:24">
      <c r="A29" s="23"/>
      <c r="B29" s="22">
        <v>5</v>
      </c>
      <c r="C29" s="25">
        <v>10</v>
      </c>
      <c r="D29" s="25">
        <v>-267</v>
      </c>
      <c r="E29" s="25">
        <v>-26.7</v>
      </c>
      <c r="F29" s="25">
        <v>-4</v>
      </c>
      <c r="G29" s="25">
        <v>-48</v>
      </c>
      <c r="H29" s="8"/>
      <c r="I29" s="8"/>
      <c r="J29"/>
      <c r="O29" s="9"/>
      <c r="P29" s="6">
        <v>5</v>
      </c>
      <c r="Q29" s="8">
        <v>8</v>
      </c>
      <c r="R29" s="8">
        <v>-210</v>
      </c>
      <c r="S29" s="8">
        <v>-26.25</v>
      </c>
      <c r="T29" s="8">
        <v>-4</v>
      </c>
      <c r="U29" s="8">
        <v>-48</v>
      </c>
      <c r="V29" s="8"/>
      <c r="W29" s="8"/>
      <c r="X29"/>
    </row>
    <row r="30" spans="1:24">
      <c r="A30" s="23"/>
      <c r="B30" s="26">
        <v>6</v>
      </c>
      <c r="C30" s="24">
        <v>30</v>
      </c>
      <c r="D30" s="24">
        <v>-1173</v>
      </c>
      <c r="E30" s="24">
        <v>-39.1</v>
      </c>
      <c r="F30" s="24">
        <v>0</v>
      </c>
      <c r="G30" s="24">
        <v>-98</v>
      </c>
      <c r="H30" s="10"/>
      <c r="I30" s="10"/>
      <c r="J30"/>
      <c r="O30" s="9"/>
      <c r="P30" s="15">
        <v>6</v>
      </c>
      <c r="Q30" s="10">
        <v>25</v>
      </c>
      <c r="R30" s="10">
        <v>-955</v>
      </c>
      <c r="S30" s="10">
        <v>-38.2</v>
      </c>
      <c r="T30" s="10">
        <v>0</v>
      </c>
      <c r="U30" s="10">
        <v>-98</v>
      </c>
      <c r="V30" s="10"/>
      <c r="W30" s="10"/>
      <c r="X30"/>
    </row>
    <row r="31" spans="1:26">
      <c r="A31" s="23"/>
      <c r="B31" s="22">
        <v>7</v>
      </c>
      <c r="C31" s="25">
        <v>37</v>
      </c>
      <c r="D31" s="25">
        <v>3218</v>
      </c>
      <c r="E31" s="25">
        <v>86.972973</v>
      </c>
      <c r="F31" s="25">
        <v>472</v>
      </c>
      <c r="G31" s="25">
        <v>2</v>
      </c>
      <c r="L31" s="19"/>
      <c r="O31" s="9"/>
      <c r="P31" s="6">
        <v>7</v>
      </c>
      <c r="Q31" s="8">
        <v>41</v>
      </c>
      <c r="R31" s="8">
        <v>2893</v>
      </c>
      <c r="S31" s="8">
        <v>70.560976</v>
      </c>
      <c r="T31" s="8">
        <v>333.5</v>
      </c>
      <c r="U31" s="8">
        <v>2</v>
      </c>
      <c r="V31" s="18"/>
      <c r="W31" s="18"/>
      <c r="X31" s="18"/>
      <c r="Z31" s="19"/>
    </row>
    <row r="32" spans="1:26">
      <c r="A32" s="23"/>
      <c r="B32" s="26">
        <v>8</v>
      </c>
      <c r="C32" s="24">
        <v>85</v>
      </c>
      <c r="D32" s="24">
        <v>-4535</v>
      </c>
      <c r="E32" s="24">
        <v>-53.352941</v>
      </c>
      <c r="F32" s="24">
        <v>-1</v>
      </c>
      <c r="G32" s="24">
        <v>-197</v>
      </c>
      <c r="L32" s="19"/>
      <c r="O32" s="9"/>
      <c r="P32" s="15">
        <v>8</v>
      </c>
      <c r="Q32" s="10">
        <v>86</v>
      </c>
      <c r="R32" s="10">
        <v>-4259.5</v>
      </c>
      <c r="S32" s="10">
        <v>-49.52907</v>
      </c>
      <c r="T32" s="10">
        <v>0</v>
      </c>
      <c r="U32" s="10">
        <v>-187</v>
      </c>
      <c r="V32" s="18"/>
      <c r="W32" s="18"/>
      <c r="X32" s="18"/>
      <c r="Z32" s="19"/>
    </row>
    <row r="33" spans="1:26">
      <c r="A33" s="23"/>
      <c r="B33" s="22">
        <v>9</v>
      </c>
      <c r="C33" s="25">
        <v>110</v>
      </c>
      <c r="D33" s="25">
        <v>9177</v>
      </c>
      <c r="E33" s="25">
        <v>83.427273</v>
      </c>
      <c r="F33" s="25">
        <v>704</v>
      </c>
      <c r="G33" s="25">
        <v>1</v>
      </c>
      <c r="H33" s="8">
        <f>D32+D29</f>
        <v>-4802</v>
      </c>
      <c r="I33" s="10">
        <f>C32+C29</f>
        <v>95</v>
      </c>
      <c r="J33" s="8">
        <f>H33/I33</f>
        <v>-50.5473684210526</v>
      </c>
      <c r="K33" s="12">
        <f>I27/I33</f>
        <v>0.589473684210526</v>
      </c>
      <c r="L33" s="35">
        <f>-J27/J33</f>
        <v>1.7525993633605</v>
      </c>
      <c r="O33" s="9"/>
      <c r="P33" s="6">
        <v>9</v>
      </c>
      <c r="Q33" s="8">
        <v>114</v>
      </c>
      <c r="R33" s="8">
        <v>8907.5</v>
      </c>
      <c r="S33" s="8">
        <v>78.135965</v>
      </c>
      <c r="T33" s="8">
        <v>735</v>
      </c>
      <c r="U33" s="8">
        <v>1</v>
      </c>
      <c r="V33" s="8">
        <f>R32+R29</f>
        <v>-4469.5</v>
      </c>
      <c r="W33" s="10">
        <f>Q32+Q29</f>
        <v>94</v>
      </c>
      <c r="X33" s="8">
        <f>V33/W33</f>
        <v>-47.5478723404255</v>
      </c>
      <c r="Y33" s="12">
        <f>W27/W33</f>
        <v>0.606382978723404</v>
      </c>
      <c r="Z33" s="35">
        <f>-X27/X33</f>
        <v>1.53603272079965</v>
      </c>
    </row>
    <row r="34" spans="1:26">
      <c r="A34" s="23"/>
      <c r="B34" s="26">
        <v>10</v>
      </c>
      <c r="C34" s="24">
        <v>234</v>
      </c>
      <c r="D34" s="24">
        <v>-13756</v>
      </c>
      <c r="E34" s="24">
        <v>-58.786325</v>
      </c>
      <c r="F34" s="24">
        <v>0</v>
      </c>
      <c r="G34" s="24">
        <v>-209</v>
      </c>
      <c r="H34" s="10">
        <f>D34+D30</f>
        <v>-14929</v>
      </c>
      <c r="I34" s="10">
        <f>C34+C30</f>
        <v>264</v>
      </c>
      <c r="J34" s="34">
        <f>H34/I34</f>
        <v>-56.5492424242424</v>
      </c>
      <c r="K34" s="12">
        <f>I28/I34</f>
        <v>0.65530303030303</v>
      </c>
      <c r="L34" s="35">
        <f>-J28/J34</f>
        <v>1.7646904403386</v>
      </c>
      <c r="O34" s="9"/>
      <c r="P34" s="15">
        <v>10</v>
      </c>
      <c r="Q34" s="10">
        <v>242</v>
      </c>
      <c r="R34" s="10">
        <v>-13196</v>
      </c>
      <c r="S34" s="10">
        <v>-54.528926</v>
      </c>
      <c r="T34" s="10">
        <v>0</v>
      </c>
      <c r="U34" s="10">
        <v>-196</v>
      </c>
      <c r="V34" s="10">
        <f>R34+R30</f>
        <v>-14151</v>
      </c>
      <c r="W34" s="10">
        <f>Q34+Q30</f>
        <v>267</v>
      </c>
      <c r="X34" s="34">
        <f>V34/W34</f>
        <v>-53</v>
      </c>
      <c r="Y34" s="12">
        <f>W28/W34</f>
        <v>0.636704119850187</v>
      </c>
      <c r="Z34" s="35">
        <f>-X28/X34</f>
        <v>1.77153163152053</v>
      </c>
    </row>
    <row r="35" spans="1:24">
      <c r="A35" s="27">
        <v>1</v>
      </c>
      <c r="B35" s="27">
        <v>0</v>
      </c>
      <c r="C35" s="25"/>
      <c r="D35" s="25" t="s">
        <v>24</v>
      </c>
      <c r="E35" s="25" t="s">
        <v>24</v>
      </c>
      <c r="F35" s="25" t="s">
        <v>24</v>
      </c>
      <c r="G35" s="25" t="s">
        <v>24</v>
      </c>
      <c r="H35" s="8"/>
      <c r="I35" s="8"/>
      <c r="J35"/>
      <c r="O35" s="7">
        <v>1</v>
      </c>
      <c r="P35" s="7">
        <v>0</v>
      </c>
      <c r="Q35" s="8"/>
      <c r="R35" s="8" t="s">
        <v>24</v>
      </c>
      <c r="S35" s="8" t="s">
        <v>24</v>
      </c>
      <c r="T35" s="8" t="s">
        <v>24</v>
      </c>
      <c r="U35" s="8" t="s">
        <v>24</v>
      </c>
      <c r="V35" s="8"/>
      <c r="W35" s="8"/>
      <c r="X35"/>
    </row>
    <row r="36" spans="1:24">
      <c r="A36" s="27"/>
      <c r="B36" s="26">
        <v>3</v>
      </c>
      <c r="C36" s="24">
        <v>79</v>
      </c>
      <c r="D36" s="24">
        <v>8879</v>
      </c>
      <c r="E36" s="24">
        <v>112.392405</v>
      </c>
      <c r="F36" s="24">
        <v>555</v>
      </c>
      <c r="G36" s="24">
        <v>1</v>
      </c>
      <c r="H36" s="8">
        <f>D36+D40</f>
        <v>16654</v>
      </c>
      <c r="I36" s="8">
        <f>C36+C40</f>
        <v>175</v>
      </c>
      <c r="J36">
        <f>H36/I36</f>
        <v>95.1657142857143</v>
      </c>
      <c r="O36" s="7"/>
      <c r="P36" s="15">
        <v>3</v>
      </c>
      <c r="Q36" s="10">
        <v>63</v>
      </c>
      <c r="R36" s="10">
        <v>6184</v>
      </c>
      <c r="S36" s="10">
        <v>98.15873</v>
      </c>
      <c r="T36" s="10">
        <v>374</v>
      </c>
      <c r="U36" s="10">
        <v>1</v>
      </c>
      <c r="V36" s="8">
        <f>R36+R40</f>
        <v>15758.5</v>
      </c>
      <c r="W36" s="8">
        <f>Q36+Q40</f>
        <v>173</v>
      </c>
      <c r="X36">
        <f>V36/W36</f>
        <v>91.0895953757225</v>
      </c>
    </row>
    <row r="37" spans="1:24">
      <c r="A37" s="27"/>
      <c r="B37" s="22">
        <v>4</v>
      </c>
      <c r="C37" s="25">
        <v>17</v>
      </c>
      <c r="D37" s="25">
        <v>1657</v>
      </c>
      <c r="E37" s="25">
        <v>97.470588</v>
      </c>
      <c r="F37" s="25">
        <v>384</v>
      </c>
      <c r="G37" s="25">
        <v>11</v>
      </c>
      <c r="H37" s="10">
        <f>D37+D42</f>
        <v>5497</v>
      </c>
      <c r="I37" s="10">
        <f>C37+C42</f>
        <v>63</v>
      </c>
      <c r="J37">
        <f>H37/I37</f>
        <v>87.2539682539683</v>
      </c>
      <c r="O37" s="7"/>
      <c r="P37" s="6">
        <v>4</v>
      </c>
      <c r="Q37" s="8">
        <v>14</v>
      </c>
      <c r="R37" s="8">
        <v>1508</v>
      </c>
      <c r="S37" s="8">
        <v>107.714286</v>
      </c>
      <c r="T37" s="8">
        <v>384</v>
      </c>
      <c r="U37" s="8">
        <v>11</v>
      </c>
      <c r="V37" s="10">
        <f>R37+R42</f>
        <v>5427.5</v>
      </c>
      <c r="W37" s="10">
        <f>Q37+Q42</f>
        <v>62</v>
      </c>
      <c r="X37">
        <f>V37/W37</f>
        <v>87.5403225806452</v>
      </c>
    </row>
    <row r="38" spans="1:24">
      <c r="A38" s="27"/>
      <c r="B38" s="26">
        <v>5</v>
      </c>
      <c r="C38" s="24">
        <v>21</v>
      </c>
      <c r="D38" s="24">
        <v>-816</v>
      </c>
      <c r="E38" s="24">
        <v>-38.857143</v>
      </c>
      <c r="F38" s="24">
        <v>-2</v>
      </c>
      <c r="G38" s="24">
        <v>-162</v>
      </c>
      <c r="H38" s="8"/>
      <c r="I38" s="8"/>
      <c r="J38"/>
      <c r="O38" s="7"/>
      <c r="P38" s="15">
        <v>5</v>
      </c>
      <c r="Q38" s="10">
        <v>19</v>
      </c>
      <c r="R38" s="10">
        <v>-620</v>
      </c>
      <c r="S38" s="10">
        <v>-32.631579</v>
      </c>
      <c r="T38" s="10">
        <v>-2</v>
      </c>
      <c r="U38" s="10">
        <v>-157</v>
      </c>
      <c r="V38" s="8"/>
      <c r="W38" s="8"/>
      <c r="X38"/>
    </row>
    <row r="39" spans="1:24">
      <c r="A39" s="27"/>
      <c r="B39" s="22">
        <v>6</v>
      </c>
      <c r="C39" s="25">
        <v>6</v>
      </c>
      <c r="D39" s="25">
        <v>-204</v>
      </c>
      <c r="E39" s="25">
        <v>-34</v>
      </c>
      <c r="F39" s="25">
        <v>-2</v>
      </c>
      <c r="G39" s="25">
        <v>-96</v>
      </c>
      <c r="H39" s="10"/>
      <c r="I39" s="10"/>
      <c r="J39"/>
      <c r="O39" s="7"/>
      <c r="P39" s="6">
        <v>6</v>
      </c>
      <c r="Q39" s="8">
        <v>6</v>
      </c>
      <c r="R39" s="8">
        <v>-204</v>
      </c>
      <c r="S39" s="8">
        <v>-34</v>
      </c>
      <c r="T39" s="8">
        <v>-2</v>
      </c>
      <c r="U39" s="8">
        <v>-96</v>
      </c>
      <c r="V39" s="10"/>
      <c r="W39" s="10"/>
      <c r="X39"/>
    </row>
    <row r="40" s="17" customFormat="1" spans="1:26">
      <c r="A40" s="27"/>
      <c r="B40" s="28">
        <v>7</v>
      </c>
      <c r="C40" s="29">
        <v>96</v>
      </c>
      <c r="D40" s="29">
        <v>7775</v>
      </c>
      <c r="E40" s="29">
        <v>80.989583</v>
      </c>
      <c r="F40" s="29">
        <v>431</v>
      </c>
      <c r="G40" s="29">
        <v>1</v>
      </c>
      <c r="H40" s="30"/>
      <c r="I40" s="30"/>
      <c r="J40" s="30"/>
      <c r="L40" s="36"/>
      <c r="O40" s="7"/>
      <c r="P40" s="37">
        <v>7</v>
      </c>
      <c r="Q40" s="39">
        <v>110</v>
      </c>
      <c r="R40" s="39">
        <v>9574.5</v>
      </c>
      <c r="S40" s="39">
        <v>87.040909</v>
      </c>
      <c r="T40" s="39">
        <v>442.5</v>
      </c>
      <c r="U40" s="39">
        <v>2</v>
      </c>
      <c r="V40" s="30"/>
      <c r="W40" s="30"/>
      <c r="X40" s="30"/>
      <c r="Z40" s="36"/>
    </row>
    <row r="41" s="17" customFormat="1" spans="1:26">
      <c r="A41" s="27"/>
      <c r="B41" s="31">
        <v>8</v>
      </c>
      <c r="C41" s="32">
        <v>240</v>
      </c>
      <c r="D41" s="32">
        <v>-13662</v>
      </c>
      <c r="E41" s="32">
        <v>-56.925</v>
      </c>
      <c r="F41" s="32">
        <v>-1</v>
      </c>
      <c r="G41" s="32">
        <v>-190</v>
      </c>
      <c r="H41" s="30"/>
      <c r="I41" s="30"/>
      <c r="J41" s="30"/>
      <c r="L41" s="36"/>
      <c r="O41" s="7"/>
      <c r="P41" s="38">
        <v>8</v>
      </c>
      <c r="Q41" s="40">
        <v>244</v>
      </c>
      <c r="R41" s="40">
        <v>-12997.5</v>
      </c>
      <c r="S41" s="40">
        <v>-53.268443</v>
      </c>
      <c r="T41" s="40">
        <v>0</v>
      </c>
      <c r="U41" s="40">
        <v>-184.5</v>
      </c>
      <c r="V41" s="30"/>
      <c r="W41" s="30"/>
      <c r="X41" s="30"/>
      <c r="Z41" s="36"/>
    </row>
    <row r="42" spans="1:26">
      <c r="A42" s="27"/>
      <c r="B42" s="26">
        <v>9</v>
      </c>
      <c r="C42" s="24">
        <v>46</v>
      </c>
      <c r="D42" s="24">
        <v>3840</v>
      </c>
      <c r="E42" s="24">
        <v>83.478261</v>
      </c>
      <c r="F42" s="24">
        <v>377</v>
      </c>
      <c r="G42" s="24">
        <v>3</v>
      </c>
      <c r="H42" s="8">
        <f>D41+D38</f>
        <v>-14478</v>
      </c>
      <c r="I42" s="10">
        <f>C41+C38</f>
        <v>261</v>
      </c>
      <c r="J42" s="8">
        <f>H42/I42</f>
        <v>-55.4712643678161</v>
      </c>
      <c r="K42" s="12">
        <f>I36/I42</f>
        <v>0.670498084291188</v>
      </c>
      <c r="L42" s="35">
        <f>-J36/J42</f>
        <v>1.71558581493103</v>
      </c>
      <c r="O42" s="7"/>
      <c r="P42" s="15">
        <v>9</v>
      </c>
      <c r="Q42" s="10">
        <v>48</v>
      </c>
      <c r="R42" s="10">
        <v>3919.5</v>
      </c>
      <c r="S42" s="10">
        <v>81.65625</v>
      </c>
      <c r="T42" s="10">
        <v>426</v>
      </c>
      <c r="U42" s="10">
        <v>2</v>
      </c>
      <c r="V42" s="8">
        <f>R41+R38</f>
        <v>-13617.5</v>
      </c>
      <c r="W42" s="10">
        <f>Q41+Q38</f>
        <v>263</v>
      </c>
      <c r="X42" s="8">
        <f>V42/W42</f>
        <v>-51.777566539924</v>
      </c>
      <c r="Y42" s="12">
        <f>W36/W42</f>
        <v>0.657794676806084</v>
      </c>
      <c r="Z42" s="35">
        <f>-X36/X42</f>
        <v>1.75924828961373</v>
      </c>
    </row>
    <row r="43" spans="1:26">
      <c r="A43" s="27"/>
      <c r="B43" s="22">
        <v>10</v>
      </c>
      <c r="C43" s="25">
        <v>100</v>
      </c>
      <c r="D43" s="25">
        <v>-4495</v>
      </c>
      <c r="E43" s="25">
        <v>-44.95</v>
      </c>
      <c r="F43" s="25">
        <v>0</v>
      </c>
      <c r="G43" s="25">
        <v>-125</v>
      </c>
      <c r="H43" s="10">
        <f>D43+D39</f>
        <v>-4699</v>
      </c>
      <c r="I43" s="10">
        <f>C43+C39</f>
        <v>106</v>
      </c>
      <c r="J43" s="34">
        <f>H43/I43</f>
        <v>-44.3301886792453</v>
      </c>
      <c r="K43" s="12">
        <f>I37/I43</f>
        <v>0.594339622641509</v>
      </c>
      <c r="L43" s="35">
        <f>-J37/J43</f>
        <v>1.96827423599077</v>
      </c>
      <c r="O43" s="7"/>
      <c r="P43" s="6">
        <v>10</v>
      </c>
      <c r="Q43" s="8">
        <v>101</v>
      </c>
      <c r="R43" s="8">
        <v>-4455.5</v>
      </c>
      <c r="S43" s="8">
        <v>-44.113861</v>
      </c>
      <c r="T43" s="8">
        <v>-3</v>
      </c>
      <c r="U43" s="8">
        <v>-119</v>
      </c>
      <c r="V43" s="10">
        <f>R43+R39</f>
        <v>-4659.5</v>
      </c>
      <c r="W43" s="10">
        <f>Q43+Q39</f>
        <v>107</v>
      </c>
      <c r="X43" s="34">
        <f>V43/W43</f>
        <v>-43.5467289719626</v>
      </c>
      <c r="Y43" s="12">
        <f>W37/W43</f>
        <v>0.579439252336449</v>
      </c>
      <c r="Z43" s="35">
        <f>-X37/X43</f>
        <v>2.01026172682241</v>
      </c>
    </row>
    <row r="44" ht="14.5" spans="1:7">
      <c r="A44" s="33"/>
      <c r="F44"/>
      <c r="G44"/>
    </row>
    <row r="45" spans="3:19">
      <c r="C45">
        <f>SUM(C27:C43)</f>
        <v>1193</v>
      </c>
      <c r="D45">
        <f>SUM(D26:D44)</f>
        <v>5468</v>
      </c>
      <c r="E45">
        <f>D45/C45</f>
        <v>4.58340318524728</v>
      </c>
      <c r="Q45">
        <f>SUM(Q26:Q44)</f>
        <v>1193</v>
      </c>
      <c r="R45">
        <f>SUM(R26:R44)</f>
        <v>4413</v>
      </c>
      <c r="S45">
        <f>R45/Q45</f>
        <v>3.69907795473596</v>
      </c>
    </row>
  </sheetData>
  <mergeCells count="9">
    <mergeCell ref="C2:F2"/>
    <mergeCell ref="B23:E23"/>
    <mergeCell ref="P23:S23"/>
    <mergeCell ref="A5:A11"/>
    <mergeCell ref="A12:A18"/>
    <mergeCell ref="A26:A34"/>
    <mergeCell ref="A35:A43"/>
    <mergeCell ref="O26:O34"/>
    <mergeCell ref="O35:O43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D34" sqref="D34"/>
    </sheetView>
  </sheetViews>
  <sheetFormatPr defaultColWidth="9" defaultRowHeight="14" outlineLevelCol="6"/>
  <cols>
    <col min="2" max="4" width="9.12727272727273" customWidth="1"/>
    <col min="5" max="5" width="10.5" customWidth="1"/>
    <col min="6" max="7" width="9.12727272727273" customWidth="1"/>
  </cols>
  <sheetData>
    <row r="1" spans="1:7">
      <c r="A1" s="13" t="s">
        <v>21</v>
      </c>
      <c r="B1" s="13" t="s">
        <v>2</v>
      </c>
      <c r="C1" s="13"/>
      <c r="D1" s="13"/>
      <c r="E1" s="13"/>
      <c r="F1" s="5"/>
      <c r="G1" s="5"/>
    </row>
    <row r="2" spans="1:7">
      <c r="A2" s="13"/>
      <c r="B2" s="13"/>
      <c r="C2" s="13" t="s">
        <v>10</v>
      </c>
      <c r="D2" s="13" t="s">
        <v>12</v>
      </c>
      <c r="E2" s="13" t="s">
        <v>11</v>
      </c>
      <c r="F2" s="13" t="s">
        <v>13</v>
      </c>
      <c r="G2" s="13" t="s">
        <v>14</v>
      </c>
    </row>
    <row r="3" spans="1:7">
      <c r="A3" s="6" t="s">
        <v>22</v>
      </c>
      <c r="B3" s="6" t="s">
        <v>26</v>
      </c>
      <c r="C3" s="6"/>
      <c r="D3" s="6"/>
      <c r="E3" s="6"/>
      <c r="F3" s="6"/>
      <c r="G3" s="6"/>
    </row>
    <row r="4" spans="1:7">
      <c r="A4" s="9">
        <v>0</v>
      </c>
      <c r="B4" s="9">
        <v>0</v>
      </c>
      <c r="C4" s="10">
        <v>2</v>
      </c>
      <c r="D4" s="10">
        <v>77</v>
      </c>
      <c r="E4" s="10">
        <v>38.5</v>
      </c>
      <c r="F4" s="10">
        <v>129</v>
      </c>
      <c r="G4" s="10">
        <v>-52</v>
      </c>
    </row>
    <row r="5" spans="1:7">
      <c r="A5" s="9"/>
      <c r="B5" s="6">
        <v>1</v>
      </c>
      <c r="C5" s="8">
        <v>112</v>
      </c>
      <c r="D5" s="8">
        <v>-287</v>
      </c>
      <c r="E5" s="8">
        <v>-2.682243</v>
      </c>
      <c r="F5" s="8">
        <v>444</v>
      </c>
      <c r="G5" s="8">
        <v>-75</v>
      </c>
    </row>
    <row r="6" s="11" customFormat="1" spans="1:7">
      <c r="A6" s="9"/>
      <c r="B6" s="14">
        <v>2</v>
      </c>
      <c r="C6" s="14">
        <v>203</v>
      </c>
      <c r="D6" s="14">
        <v>1998</v>
      </c>
      <c r="E6" s="14">
        <v>10.684492</v>
      </c>
      <c r="F6" s="14">
        <v>406</v>
      </c>
      <c r="G6" s="14">
        <v>-119</v>
      </c>
    </row>
    <row r="7" s="11" customFormat="1" spans="1:7">
      <c r="A7" s="9"/>
      <c r="B7" s="14">
        <v>3</v>
      </c>
      <c r="C7" s="14">
        <v>138</v>
      </c>
      <c r="D7" s="14">
        <v>1236</v>
      </c>
      <c r="E7" s="14">
        <v>9.65625</v>
      </c>
      <c r="F7" s="14">
        <v>712</v>
      </c>
      <c r="G7" s="14">
        <v>-128</v>
      </c>
    </row>
    <row r="8" spans="1:7">
      <c r="A8" s="9"/>
      <c r="B8" s="15">
        <v>4</v>
      </c>
      <c r="C8" s="10">
        <v>85</v>
      </c>
      <c r="D8" s="10">
        <v>-1589</v>
      </c>
      <c r="E8" s="10">
        <v>-20.636364</v>
      </c>
      <c r="F8" s="10">
        <v>459</v>
      </c>
      <c r="G8" s="10">
        <v>-150</v>
      </c>
    </row>
    <row r="9" spans="1:7">
      <c r="A9" s="9"/>
      <c r="B9" s="6">
        <v>5</v>
      </c>
      <c r="C9" s="8">
        <v>41</v>
      </c>
      <c r="D9" s="8">
        <v>-760</v>
      </c>
      <c r="E9" s="8">
        <v>-22.352941</v>
      </c>
      <c r="F9" s="8">
        <v>374</v>
      </c>
      <c r="G9" s="8">
        <v>-160</v>
      </c>
    </row>
    <row r="10" spans="1:7">
      <c r="A10" s="9"/>
      <c r="B10" s="15">
        <v>6</v>
      </c>
      <c r="C10" s="10">
        <v>25</v>
      </c>
      <c r="D10" s="10">
        <v>438</v>
      </c>
      <c r="E10" s="10">
        <v>19.909091</v>
      </c>
      <c r="F10" s="10">
        <v>394</v>
      </c>
      <c r="G10" s="10">
        <v>-179</v>
      </c>
    </row>
    <row r="11" spans="1:7">
      <c r="A11" s="9"/>
      <c r="B11" s="6">
        <v>7</v>
      </c>
      <c r="C11" s="8">
        <v>10</v>
      </c>
      <c r="D11" s="8">
        <v>320</v>
      </c>
      <c r="E11" s="8">
        <v>35.555556</v>
      </c>
      <c r="F11" s="8">
        <v>347</v>
      </c>
      <c r="G11" s="8">
        <v>-193</v>
      </c>
    </row>
    <row r="12" spans="1:7">
      <c r="A12" s="9"/>
      <c r="B12" s="15">
        <v>8</v>
      </c>
      <c r="C12" s="10">
        <v>10</v>
      </c>
      <c r="D12" s="10">
        <v>218</v>
      </c>
      <c r="E12" s="10">
        <v>24.222222</v>
      </c>
      <c r="F12" s="10">
        <v>241</v>
      </c>
      <c r="G12" s="10">
        <v>-221</v>
      </c>
    </row>
    <row r="13" spans="1:7">
      <c r="A13" s="9"/>
      <c r="B13" s="6">
        <v>9</v>
      </c>
      <c r="C13" s="8">
        <v>6</v>
      </c>
      <c r="D13" s="8">
        <v>85</v>
      </c>
      <c r="E13" s="8">
        <v>14.166667</v>
      </c>
      <c r="F13" s="8">
        <v>532</v>
      </c>
      <c r="G13" s="8">
        <v>-245</v>
      </c>
    </row>
    <row r="14" spans="1:7">
      <c r="A14" s="9"/>
      <c r="B14" s="15">
        <v>10</v>
      </c>
      <c r="C14" s="10">
        <v>3</v>
      </c>
      <c r="D14" s="10">
        <v>273</v>
      </c>
      <c r="E14" s="10">
        <v>91</v>
      </c>
      <c r="F14" s="10">
        <v>193</v>
      </c>
      <c r="G14" s="10">
        <v>-78</v>
      </c>
    </row>
    <row r="15" spans="1:7">
      <c r="A15" s="9"/>
      <c r="B15" s="6">
        <v>11</v>
      </c>
      <c r="C15" s="8">
        <v>2</v>
      </c>
      <c r="D15" s="8">
        <v>4</v>
      </c>
      <c r="E15" s="8">
        <v>2</v>
      </c>
      <c r="F15" s="8">
        <v>226</v>
      </c>
      <c r="G15" s="8">
        <v>-222</v>
      </c>
    </row>
    <row r="16" spans="1:7">
      <c r="A16" s="9"/>
      <c r="B16" s="15">
        <v>13</v>
      </c>
      <c r="C16" s="10">
        <v>1</v>
      </c>
      <c r="D16" s="10">
        <v>-2</v>
      </c>
      <c r="E16" s="10">
        <v>-2</v>
      </c>
      <c r="F16" s="10">
        <v>-2</v>
      </c>
      <c r="G16" s="10">
        <v>-2</v>
      </c>
    </row>
    <row r="17" spans="1:7">
      <c r="A17" s="9"/>
      <c r="B17" s="6">
        <v>14</v>
      </c>
      <c r="C17" s="8">
        <v>1</v>
      </c>
      <c r="D17" s="8">
        <v>519</v>
      </c>
      <c r="E17" s="8">
        <v>519</v>
      </c>
      <c r="F17" s="8">
        <v>519</v>
      </c>
      <c r="G17" s="8">
        <v>519</v>
      </c>
    </row>
    <row r="18" spans="1:7">
      <c r="A18" s="9">
        <v>1</v>
      </c>
      <c r="B18" s="9">
        <v>1</v>
      </c>
      <c r="C18" s="10">
        <v>122</v>
      </c>
      <c r="D18" s="10">
        <v>767</v>
      </c>
      <c r="E18" s="10">
        <v>6.72807</v>
      </c>
      <c r="F18" s="10">
        <v>346</v>
      </c>
      <c r="G18" s="10">
        <v>-132</v>
      </c>
    </row>
    <row r="19" spans="1:7">
      <c r="A19" s="9"/>
      <c r="B19" s="6">
        <v>2</v>
      </c>
      <c r="C19" s="8">
        <v>193</v>
      </c>
      <c r="D19" s="8">
        <v>-496</v>
      </c>
      <c r="E19" s="8">
        <v>-2.710383</v>
      </c>
      <c r="F19" s="8">
        <v>402</v>
      </c>
      <c r="G19" s="8">
        <v>-106</v>
      </c>
    </row>
    <row r="20" s="12" customFormat="1" spans="1:7">
      <c r="A20" s="9"/>
      <c r="B20" s="16">
        <v>3</v>
      </c>
      <c r="C20" s="16">
        <v>159</v>
      </c>
      <c r="D20" s="16">
        <v>1207</v>
      </c>
      <c r="E20" s="16">
        <v>8.100671</v>
      </c>
      <c r="F20" s="16">
        <v>541</v>
      </c>
      <c r="G20" s="16">
        <v>-135</v>
      </c>
    </row>
    <row r="21" s="12" customFormat="1" spans="1:7">
      <c r="A21" s="9"/>
      <c r="B21" s="16">
        <v>4</v>
      </c>
      <c r="C21" s="16">
        <v>103</v>
      </c>
      <c r="D21" s="16">
        <v>2194</v>
      </c>
      <c r="E21" s="16">
        <v>23.340426</v>
      </c>
      <c r="F21" s="16">
        <v>933</v>
      </c>
      <c r="G21" s="16">
        <v>-140</v>
      </c>
    </row>
    <row r="22" spans="1:7">
      <c r="A22" s="9"/>
      <c r="B22" s="15">
        <v>5</v>
      </c>
      <c r="C22" s="10">
        <v>38</v>
      </c>
      <c r="D22" s="10">
        <v>1119</v>
      </c>
      <c r="E22" s="10">
        <v>36.096774</v>
      </c>
      <c r="F22" s="10">
        <v>555</v>
      </c>
      <c r="G22" s="10">
        <v>-149</v>
      </c>
    </row>
    <row r="23" spans="1:7">
      <c r="A23" s="9"/>
      <c r="B23" s="6">
        <v>6</v>
      </c>
      <c r="C23" s="8">
        <v>16</v>
      </c>
      <c r="D23" s="8">
        <v>-387</v>
      </c>
      <c r="E23" s="8">
        <v>-25.8</v>
      </c>
      <c r="F23" s="8">
        <v>207</v>
      </c>
      <c r="G23" s="8">
        <v>-178</v>
      </c>
    </row>
    <row r="24" spans="1:7">
      <c r="A24" s="9"/>
      <c r="B24" s="15">
        <v>7</v>
      </c>
      <c r="C24" s="10">
        <v>8</v>
      </c>
      <c r="D24" s="10">
        <v>-202</v>
      </c>
      <c r="E24" s="10">
        <v>-25.25</v>
      </c>
      <c r="F24" s="10">
        <v>251</v>
      </c>
      <c r="G24" s="10">
        <v>-192</v>
      </c>
    </row>
    <row r="25" spans="1:7">
      <c r="A25" s="9"/>
      <c r="B25" s="6">
        <v>8</v>
      </c>
      <c r="C25" s="8">
        <v>7</v>
      </c>
      <c r="D25" s="8">
        <v>-575</v>
      </c>
      <c r="E25" s="8">
        <v>-82.142857</v>
      </c>
      <c r="F25" s="8">
        <v>189</v>
      </c>
      <c r="G25" s="8">
        <v>-227</v>
      </c>
    </row>
    <row r="26" spans="1:7">
      <c r="A26" s="9"/>
      <c r="B26" s="15">
        <v>9</v>
      </c>
      <c r="C26" s="10">
        <v>1</v>
      </c>
      <c r="D26" s="10">
        <v>52</v>
      </c>
      <c r="E26" s="10">
        <v>52</v>
      </c>
      <c r="F26" s="10">
        <v>52</v>
      </c>
      <c r="G26" s="10">
        <v>52</v>
      </c>
    </row>
    <row r="27" spans="1:7">
      <c r="A27" s="9"/>
      <c r="B27" s="6">
        <v>10</v>
      </c>
      <c r="C27" s="8">
        <v>1</v>
      </c>
      <c r="D27" s="8" t="s">
        <v>24</v>
      </c>
      <c r="E27" s="8" t="s">
        <v>24</v>
      </c>
      <c r="F27" s="8" t="s">
        <v>24</v>
      </c>
      <c r="G27" s="8" t="s">
        <v>24</v>
      </c>
    </row>
    <row r="28" spans="1:7">
      <c r="A28" s="9"/>
      <c r="B28" s="15">
        <v>14</v>
      </c>
      <c r="C28" s="10">
        <v>1</v>
      </c>
      <c r="D28" s="10">
        <v>83</v>
      </c>
      <c r="E28" s="10">
        <v>83</v>
      </c>
      <c r="F28" s="10">
        <v>83</v>
      </c>
      <c r="G28" s="10">
        <v>83</v>
      </c>
    </row>
    <row r="29" spans="1:7">
      <c r="A29" s="9"/>
      <c r="B29" s="6">
        <v>15</v>
      </c>
      <c r="C29" s="8">
        <v>1</v>
      </c>
      <c r="D29" s="8">
        <v>-248</v>
      </c>
      <c r="E29" s="8">
        <v>-248</v>
      </c>
      <c r="F29" s="8">
        <v>-248</v>
      </c>
      <c r="G29" s="8">
        <v>-248</v>
      </c>
    </row>
    <row r="30" spans="1:7">
      <c r="A30" s="9"/>
      <c r="B30" s="15">
        <v>23</v>
      </c>
      <c r="C30" s="10">
        <v>1</v>
      </c>
      <c r="D30" s="10" t="s">
        <v>24</v>
      </c>
      <c r="E30" s="10" t="s">
        <v>24</v>
      </c>
      <c r="F30" s="10" t="s">
        <v>24</v>
      </c>
      <c r="G30" s="10" t="s">
        <v>24</v>
      </c>
    </row>
    <row r="31" spans="1:7">
      <c r="A31" s="9"/>
      <c r="B31" s="6">
        <v>25</v>
      </c>
      <c r="C31" s="8">
        <v>1</v>
      </c>
      <c r="D31" s="8">
        <v>-242</v>
      </c>
      <c r="E31" s="8">
        <v>-242</v>
      </c>
      <c r="F31" s="8">
        <v>-242</v>
      </c>
      <c r="G31" s="8">
        <v>-242</v>
      </c>
    </row>
    <row r="34" spans="4:4">
      <c r="D34">
        <f>SUM(D2:D33)</f>
        <v>5802</v>
      </c>
    </row>
  </sheetData>
  <mergeCells count="3">
    <mergeCell ref="B1:E1"/>
    <mergeCell ref="A4:A17"/>
    <mergeCell ref="A18:A3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Year</vt:lpstr>
      <vt:lpstr>win</vt:lpstr>
      <vt:lpstr>Lose</vt:lpstr>
      <vt:lpstr>Hour1(C&lt;O)</vt:lpstr>
      <vt:lpstr>Hour1(C&gt;O)</vt:lpstr>
      <vt:lpstr>Buy</vt:lpstr>
      <vt:lpstr>Sell</vt:lpstr>
      <vt:lpstr>PreState</vt:lpstr>
      <vt:lpstr>PreWidth</vt:lpstr>
      <vt:lpstr>Sheet2</vt:lpstr>
      <vt:lpstr>Stop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车志成</cp:lastModifiedBy>
  <dcterms:created xsi:type="dcterms:W3CDTF">2019-03-31T14:25:00Z</dcterms:created>
  <dcterms:modified xsi:type="dcterms:W3CDTF">2019-04-19T14:37:55Z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