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-106576632510283798899/Other computers/Notebook Arthur/Curso Green Belt Lean Six Sigma/Projeto Prático Aplicado/Projeto/5- Etapa de controle/"/>
    </mc:Choice>
  </mc:AlternateContent>
  <xr:revisionPtr revIDLastSave="0" documentId="8_{C594461A-3FC5-044B-8356-8E4E2175E27B}" xr6:coauthVersionLast="47" xr6:coauthVersionMax="47" xr10:uidLastSave="{00000000-0000-0000-0000-000000000000}"/>
  <bookViews>
    <workbookView xWindow="380" yWindow="500" windowWidth="28040" windowHeight="15980" xr2:uid="{B9F2211E-0D97-C34F-93DF-001BAAF881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2" i="1" l="1"/>
  <c r="F31" i="1"/>
  <c r="F33" i="1" s="1"/>
  <c r="G31" i="1"/>
  <c r="G33" i="1" s="1"/>
  <c r="H31" i="1"/>
  <c r="H33" i="1" s="1"/>
  <c r="D30" i="1"/>
  <c r="D31" i="1" s="1"/>
  <c r="E30" i="1"/>
  <c r="E31" i="1" s="1"/>
  <c r="F30" i="1"/>
  <c r="G30" i="1"/>
  <c r="G32" i="1" s="1"/>
  <c r="H30" i="1"/>
  <c r="H32" i="1" s="1"/>
  <c r="C30" i="1"/>
  <c r="K23" i="1"/>
  <c r="J16" i="1"/>
  <c r="J17" i="1" s="1"/>
  <c r="I23" i="1" s="1"/>
  <c r="J15" i="1"/>
  <c r="J11" i="1"/>
  <c r="J12" i="1" s="1"/>
  <c r="I22" i="1" s="1"/>
  <c r="J10" i="1"/>
  <c r="F15" i="1"/>
  <c r="F16" i="1"/>
  <c r="F14" i="1"/>
  <c r="E11" i="1"/>
  <c r="E12" i="1" s="1"/>
  <c r="E13" i="1" s="1"/>
  <c r="E14" i="1" s="1"/>
  <c r="E15" i="1" s="1"/>
  <c r="E16" i="1" s="1"/>
  <c r="D12" i="1"/>
  <c r="D13" i="1"/>
  <c r="D14" i="1"/>
  <c r="D15" i="1"/>
  <c r="D16" i="1"/>
  <c r="D11" i="1"/>
  <c r="F2" i="1"/>
  <c r="H2" i="1" s="1"/>
  <c r="D3" i="1"/>
  <c r="D2" i="1"/>
  <c r="E32" i="1" l="1"/>
  <c r="E33" i="1" s="1"/>
  <c r="D32" i="1"/>
  <c r="D33" i="1" s="1"/>
  <c r="H34" i="1" s="1"/>
  <c r="I25" i="1"/>
  <c r="G22" i="1"/>
  <c r="G23" i="1"/>
  <c r="G25" i="1" l="1"/>
</calcChain>
</file>

<file path=xl/sharedStrings.xml><?xml version="1.0" encoding="utf-8"?>
<sst xmlns="http://schemas.openxmlformats.org/spreadsheetml/2006/main" count="24" uniqueCount="24">
  <si>
    <t>No Prazo Incompleto Tubos</t>
  </si>
  <si>
    <t>Fora prazo completo Tubos</t>
  </si>
  <si>
    <t>Fora prazo completo escapamentos</t>
  </si>
  <si>
    <t>For a prazo incompleto tubos</t>
  </si>
  <si>
    <t>No prazo incompleto escapamentos</t>
  </si>
  <si>
    <t>Fora do prazo incompleto escapamentos</t>
  </si>
  <si>
    <t>Indice de defeitos</t>
  </si>
  <si>
    <t>Percentual</t>
  </si>
  <si>
    <t>Percentual Acumulado</t>
  </si>
  <si>
    <t>Das falhas se acumulam nos problemas triviais</t>
  </si>
  <si>
    <t>OTIF_Tubos</t>
  </si>
  <si>
    <t>Tubos</t>
  </si>
  <si>
    <t>Escapamentos</t>
  </si>
  <si>
    <t>OTIF_Escapamentos</t>
  </si>
  <si>
    <t xml:space="preserve"> </t>
  </si>
  <si>
    <t>Meses</t>
  </si>
  <si>
    <t>Percentual OTIF_Entregas</t>
  </si>
  <si>
    <t>Percentual acimad e 80</t>
  </si>
  <si>
    <t>Ganho Modal Terrestre</t>
  </si>
  <si>
    <t>Ganho Miodal Aéreo</t>
  </si>
  <si>
    <t>Ganho modal terrestre</t>
  </si>
  <si>
    <t>Ganho Modal Aéreo</t>
  </si>
  <si>
    <t>Ganho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</si>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</sst>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€&quot;* #,##0.00_);_(&quot;€&quot;* \(#,##0.00\);_(&quot;€&quot;* &quot;-&quot;??_);_(@_)"/>
    <numFmt numFmtId="164" formatCode="0.0%"/>
    <numFmt numFmtId="166" formatCode="0.000000000000000%"/>
    <numFmt numFmtId="188" formatCode="[$R$-416]\ #,##0.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2" applyFont="1"/>
    <xf numFmtId="164" fontId="0" fillId="0" borderId="0" xfId="2" applyNumberFormat="1" applyFont="1"/>
    <xf numFmtId="10" fontId="0" fillId="0" borderId="0" xfId="2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4" fontId="2" fillId="0" borderId="0" xfId="1" applyFont="1" applyFill="1" applyBorder="1" applyAlignment="1">
      <alignment horizontal="center"/>
    </xf>
    <xf numFmtId="44" fontId="0" fillId="0" borderId="0" xfId="1" applyFont="1"/>
    <xf numFmtId="188" fontId="0" fillId="0" borderId="0" xfId="0" applyNumberFormat="1"/>
    <xf numFmtId="188" fontId="0" fillId="0" borderId="0" xfId="1" applyNumberFormat="1" applyFont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59D67-7D68-FB45-9006-42DC92166A7A}">
  <dimension ref="B2:K34"/>
  <sheetViews>
    <sheetView tabSelected="1" workbookViewId="0">
      <selection activeCell="D32" sqref="D32"/>
    </sheetView>
  </sheetViews>
  <sheetFormatPr baseColWidth="10" defaultRowHeight="16" x14ac:dyDescent="0.2"/>
  <cols>
    <col min="2" max="2" width="35" bestFit="1" customWidth="1"/>
    <col min="3" max="3" width="29.5" bestFit="1" customWidth="1"/>
    <col min="4" max="4" width="12.33203125" bestFit="1" customWidth="1"/>
    <col min="5" max="5" width="19.83203125" bestFit="1" customWidth="1"/>
    <col min="6" max="7" width="20.5" bestFit="1" customWidth="1"/>
    <col min="8" max="8" width="12.83203125" bestFit="1" customWidth="1"/>
    <col min="9" max="9" width="28.6640625" bestFit="1" customWidth="1"/>
    <col min="10" max="10" width="20.33203125" bestFit="1" customWidth="1"/>
    <col min="11" max="11" width="25.5" bestFit="1" customWidth="1"/>
  </cols>
  <sheetData>
    <row r="2" spans="2:11" x14ac:dyDescent="0.2">
      <c r="B2">
        <v>24.1</v>
      </c>
      <c r="C2">
        <v>10</v>
      </c>
      <c r="D2">
        <f>(B2-C2)/B2</f>
        <v>0.58506224066390045</v>
      </c>
      <c r="F2">
        <f>AVERAGE(D2:D3)</f>
        <v>0.58066671355228916</v>
      </c>
      <c r="H2">
        <f>50.8*(1+F2)</f>
        <v>80.297869048456292</v>
      </c>
    </row>
    <row r="3" spans="2:11" x14ac:dyDescent="0.2">
      <c r="B3">
        <v>17.7</v>
      </c>
      <c r="C3">
        <v>7.5</v>
      </c>
      <c r="D3">
        <f>(B3-C3)/B3</f>
        <v>0.57627118644067798</v>
      </c>
    </row>
    <row r="10" spans="2:11" x14ac:dyDescent="0.2">
      <c r="C10" t="s">
        <v>6</v>
      </c>
      <c r="D10" t="s">
        <v>7</v>
      </c>
      <c r="E10" t="s">
        <v>8</v>
      </c>
      <c r="I10" t="s">
        <v>11</v>
      </c>
      <c r="J10" s="4">
        <f>C11+C12+C14</f>
        <v>0.49709999999999999</v>
      </c>
      <c r="K10" s="4"/>
    </row>
    <row r="11" spans="2:11" x14ac:dyDescent="0.2">
      <c r="B11" t="s">
        <v>0</v>
      </c>
      <c r="C11" s="3">
        <v>0.24129999999999999</v>
      </c>
      <c r="D11" s="3">
        <f>C11/SUM($C$11:$C$16)</f>
        <v>0.36128162898637523</v>
      </c>
      <c r="E11" s="4">
        <f>D11</f>
        <v>0.36128162898637523</v>
      </c>
      <c r="F11" s="4">
        <v>0.16</v>
      </c>
      <c r="J11" s="4">
        <f>F11+F12+F14</f>
        <v>0.35856000000000005</v>
      </c>
      <c r="K11" s="4"/>
    </row>
    <row r="12" spans="2:11" x14ac:dyDescent="0.2">
      <c r="B12" t="s">
        <v>1</v>
      </c>
      <c r="C12" s="3">
        <v>0.1774</v>
      </c>
      <c r="D12" s="3">
        <f t="shared" ref="D12:D16" si="0">C12/SUM($C$11:$C$16)</f>
        <v>0.26560862404551583</v>
      </c>
      <c r="E12" s="4">
        <f>E11+D12</f>
        <v>0.62689025303189105</v>
      </c>
      <c r="F12" s="4">
        <v>0.128</v>
      </c>
      <c r="H12" s="4"/>
      <c r="J12" s="5">
        <f>(J10-J11)/J10</f>
        <v>0.27869643934821958</v>
      </c>
      <c r="K12" s="4"/>
    </row>
    <row r="13" spans="2:11" x14ac:dyDescent="0.2">
      <c r="B13" t="s">
        <v>2</v>
      </c>
      <c r="C13" s="3">
        <v>0.13719999999999999</v>
      </c>
      <c r="D13" s="3">
        <f t="shared" si="0"/>
        <v>0.20541997304985776</v>
      </c>
      <c r="E13" s="4">
        <f t="shared" ref="E13:E16" si="1">E12+D13</f>
        <v>0.83231022608174876</v>
      </c>
      <c r="F13" s="4">
        <v>0.127</v>
      </c>
      <c r="K13" s="4"/>
    </row>
    <row r="14" spans="2:11" x14ac:dyDescent="0.2">
      <c r="B14" t="s">
        <v>3</v>
      </c>
      <c r="C14" s="3">
        <v>7.8399999999999997E-2</v>
      </c>
      <c r="D14" s="3">
        <f t="shared" si="0"/>
        <v>0.11738284174277587</v>
      </c>
      <c r="E14" s="4">
        <f t="shared" si="1"/>
        <v>0.94969306782452467</v>
      </c>
      <c r="F14" s="2">
        <f>C14*0.9</f>
        <v>7.0559999999999998E-2</v>
      </c>
      <c r="K14" s="4"/>
    </row>
    <row r="15" spans="2:11" x14ac:dyDescent="0.2">
      <c r="B15" t="s">
        <v>4</v>
      </c>
      <c r="C15" s="3">
        <v>1.7600000000000001E-2</v>
      </c>
      <c r="D15" s="3">
        <f t="shared" si="0"/>
        <v>2.6351250187153768E-2</v>
      </c>
      <c r="E15" s="4">
        <f t="shared" si="1"/>
        <v>0.97604431801167846</v>
      </c>
      <c r="F15" s="2">
        <f t="shared" ref="F15" si="2">C15*0.9</f>
        <v>1.584E-2</v>
      </c>
      <c r="I15" t="s">
        <v>12</v>
      </c>
      <c r="J15" s="4">
        <f>C13+C15+C16</f>
        <v>0.17080000000000001</v>
      </c>
      <c r="K15" s="4"/>
    </row>
    <row r="16" spans="2:11" x14ac:dyDescent="0.2">
      <c r="B16" t="s">
        <v>5</v>
      </c>
      <c r="C16" s="3">
        <v>1.6E-2</v>
      </c>
      <c r="D16" s="3">
        <f t="shared" si="0"/>
        <v>2.3955681988321608E-2</v>
      </c>
      <c r="E16" s="4">
        <f t="shared" si="1"/>
        <v>1</v>
      </c>
      <c r="F16" s="2">
        <f>C16*0.9</f>
        <v>1.4400000000000001E-2</v>
      </c>
      <c r="J16" s="4">
        <f>F13+F15+F16</f>
        <v>0.15723999999999999</v>
      </c>
    </row>
    <row r="17" spans="2:11" x14ac:dyDescent="0.2">
      <c r="C17" s="1"/>
      <c r="J17" s="4">
        <f>(J15-J16)/J15</f>
        <v>7.9391100702576212E-2</v>
      </c>
    </row>
    <row r="19" spans="2:11" x14ac:dyDescent="0.2">
      <c r="B19" s="4">
        <v>0.16800000000000001</v>
      </c>
      <c r="C19" t="s">
        <v>9</v>
      </c>
    </row>
    <row r="21" spans="2:11" x14ac:dyDescent="0.2">
      <c r="F21" s="3"/>
    </row>
    <row r="22" spans="2:11" x14ac:dyDescent="0.2">
      <c r="E22" t="s">
        <v>10</v>
      </c>
      <c r="F22" s="3">
        <v>0.50270000000000004</v>
      </c>
      <c r="G22" s="3">
        <f>F22*(1+K12)</f>
        <v>0.50270000000000004</v>
      </c>
      <c r="I22" s="6">
        <f>F22*(1+J12)</f>
        <v>0.64280070006035006</v>
      </c>
    </row>
    <row r="23" spans="2:11" x14ac:dyDescent="0.2">
      <c r="E23" t="s">
        <v>13</v>
      </c>
      <c r="F23" s="3">
        <v>0.82850000000000001</v>
      </c>
      <c r="G23" s="3">
        <f>F23*(1+K15)</f>
        <v>0.82850000000000001</v>
      </c>
      <c r="I23" s="4">
        <f>F23*(1+J17)</f>
        <v>0.89427552693208445</v>
      </c>
      <c r="K23" s="4">
        <f>I23-G23</f>
        <v>6.5775526932084438E-2</v>
      </c>
    </row>
    <row r="24" spans="2:11" x14ac:dyDescent="0.2">
      <c r="G24" s="1"/>
      <c r="K24" t="s">
        <v>14</v>
      </c>
    </row>
    <row r="25" spans="2:11" x14ac:dyDescent="0.2">
      <c r="F25" s="4"/>
      <c r="G25" s="4">
        <f>AVERAGE(G22:G23)</f>
        <v>0.66559999999999997</v>
      </c>
      <c r="I25" s="6">
        <f>AVERAGE(I22:I23)</f>
        <v>0.76853811349621726</v>
      </c>
    </row>
    <row r="28" spans="2:11" x14ac:dyDescent="0.2">
      <c r="B28" t="s">
        <v>15</v>
      </c>
      <c r="C28">
        <v>35</v>
      </c>
      <c r="D28">
        <v>36</v>
      </c>
      <c r="E28">
        <v>37</v>
      </c>
      <c r="F28">
        <v>38</v>
      </c>
      <c r="G28">
        <v>39</v>
      </c>
      <c r="H28">
        <v>40</v>
      </c>
    </row>
    <row r="29" spans="2:11" x14ac:dyDescent="0.2">
      <c r="B29" t="s">
        <v>16</v>
      </c>
      <c r="C29" s="3">
        <v>0.78099999999999992</v>
      </c>
      <c r="D29" s="3">
        <v>0.81499999999999995</v>
      </c>
      <c r="E29" s="3">
        <v>0.84</v>
      </c>
      <c r="F29" s="3">
        <v>0.83099999999999996</v>
      </c>
      <c r="G29" s="3">
        <v>0.85499999999999998</v>
      </c>
      <c r="H29" s="3">
        <v>0.84499999999999997</v>
      </c>
      <c r="J29" t="s">
        <v>18</v>
      </c>
      <c r="K29" s="7">
        <v>110</v>
      </c>
    </row>
    <row r="30" spans="2:11" x14ac:dyDescent="0.2">
      <c r="B30" t="s">
        <v>17</v>
      </c>
      <c r="C30" s="4">
        <f>C29-80%</f>
        <v>-1.9000000000000128E-2</v>
      </c>
      <c r="D30" s="4">
        <f t="shared" ref="D30:H30" si="3">D29-80%</f>
        <v>1.4999999999999902E-2</v>
      </c>
      <c r="E30" s="4">
        <f t="shared" si="3"/>
        <v>3.9999999999999925E-2</v>
      </c>
      <c r="F30" s="4">
        <f t="shared" si="3"/>
        <v>3.0999999999999917E-2</v>
      </c>
      <c r="G30" s="4">
        <f t="shared" si="3"/>
        <v>5.4999999999999938E-2</v>
      </c>
      <c r="H30" s="4">
        <f t="shared" si="3"/>
        <v>4.4999999999999929E-2</v>
      </c>
      <c r="J30" t="s">
        <v>19</v>
      </c>
      <c r="K30" s="8">
        <v>290</v>
      </c>
    </row>
    <row r="31" spans="2:11" x14ac:dyDescent="0.2">
      <c r="B31" t="s">
        <v>20</v>
      </c>
      <c r="C31" s="9">
        <v>0</v>
      </c>
      <c r="D31" s="9">
        <f t="shared" ref="D31:H31" si="4">D30*$K$29*100*65</f>
        <v>10724.999999999929</v>
      </c>
      <c r="E31" s="9">
        <f t="shared" si="4"/>
        <v>28599.999999999945</v>
      </c>
      <c r="F31" s="9">
        <f t="shared" si="4"/>
        <v>22164.999999999942</v>
      </c>
      <c r="G31" s="9">
        <f t="shared" si="4"/>
        <v>39324.999999999956</v>
      </c>
      <c r="H31" s="9">
        <f t="shared" si="4"/>
        <v>32174.999999999949</v>
      </c>
    </row>
    <row r="32" spans="2:11" x14ac:dyDescent="0.2">
      <c r="B32" t="s">
        <v>21</v>
      </c>
      <c r="C32" s="9">
        <v>0</v>
      </c>
      <c r="D32" s="9">
        <f t="shared" ref="D32:H32" si="5">D30*$K$30*100*15</f>
        <v>6524.9999999999563</v>
      </c>
      <c r="E32" s="9">
        <f t="shared" si="5"/>
        <v>17399.999999999967</v>
      </c>
      <c r="F32" s="9">
        <f t="shared" si="5"/>
        <v>13484.999999999962</v>
      </c>
      <c r="G32" s="9">
        <f t="shared" si="5"/>
        <v>23924.999999999971</v>
      </c>
      <c r="H32" s="9">
        <f t="shared" si="5"/>
        <v>19574.999999999971</v>
      </c>
    </row>
    <row r="33" spans="2:8" x14ac:dyDescent="0.2">
      <c r="B33" t="s">
        <v>22</v>
      </c>
      <c r="C33" s="10">
        <v>0</v>
      </c>
      <c r="D33" s="9">
        <f>SUM(D31:D32)</f>
        <v>17249.999999999884</v>
      </c>
      <c r="E33" s="9">
        <f t="shared" ref="E33:H33" si="6">SUM(E31:E32)</f>
        <v>45999.999999999913</v>
      </c>
      <c r="F33" s="9">
        <f t="shared" si="6"/>
        <v>35649.999999999905</v>
      </c>
      <c r="G33" s="9">
        <f t="shared" si="6"/>
        <v>63249.999999999927</v>
      </c>
      <c r="H33" s="9">
        <f t="shared" si="6"/>
        <v>51749.99999999992</v>
      </c>
    </row>
    <row r="34" spans="2:8" x14ac:dyDescent="0.2">
      <c r="B34" t="s">
        <v>23</v>
      </c>
      <c r="C34" s="9"/>
      <c r="D34" s="9"/>
      <c r="E34" s="9"/>
      <c r="F34" s="9"/>
      <c r="G34" s="9"/>
      <c r="H34" s="10">
        <f>SUM(C33:H33)</f>
        <v>213899.99999999956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2022-08-01T19:04:46Z</dcterms:created>
  <dcterms:modified xsi:type="dcterms:W3CDTF">2022-08-01T22:28:17Z</dcterms:modified>
</cp:coreProperties>
</file>