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1" sheetId="1" r:id="rId4"/>
  </sheets>
  <definedNames/>
  <calcPr/>
</workbook>
</file>

<file path=xl/sharedStrings.xml><?xml version="1.0" encoding="utf-8"?>
<sst xmlns="http://schemas.openxmlformats.org/spreadsheetml/2006/main" count="33" uniqueCount="25">
  <si>
    <t>PONTA</t>
  </si>
  <si>
    <t>FORA PONTA</t>
  </si>
  <si>
    <t>Total</t>
  </si>
  <si>
    <t>TUSD</t>
  </si>
  <si>
    <t>TE</t>
  </si>
  <si>
    <t>TOU</t>
  </si>
  <si>
    <t>Consumo(kWh)</t>
  </si>
  <si>
    <t>Consumo (R$)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</si>
  <si>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</si>
  <si>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</si>
  <si>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</si>
  <si>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</si>
  <si>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</si>
  <si>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</si>
  <si>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</si>
  <si>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</si>
  <si>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</si>
  <si>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</si>
  <si>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</si>
  <si>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</si>
  <si>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</si>
  <si>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Média (kWh)</t>
  </si>
  <si>
    <t>Consumo(kW)</t>
  </si>
  <si>
    <t>Quantidade</t>
  </si>
  <si>
    <t>Potencia placa (W)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</si>
</sst>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FFFFFF"/>
      <name val="Arial"/>
      <scheme val="minor"/>
    </font>
    <font/>
    <font>
      <color theme="1"/>
      <name val="Arial"/>
      <scheme val="minor"/>
    </font>
    <font>
      <sz val="11.0"/>
      <color rgb="FF212121"/>
      <name val="Monospace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0" fillId="2" fontId="2" numFmtId="0" xfId="0" applyAlignment="1" applyFont="1">
      <alignment horizontal="center" readingOrder="0" vertical="center"/>
    </xf>
    <xf borderId="5" fillId="0" fontId="3" numFmtId="0" xfId="0" applyBorder="1" applyFont="1"/>
    <xf borderId="6" fillId="0" fontId="1" numFmtId="0" xfId="0" applyAlignment="1" applyBorder="1" applyFont="1">
      <alignment readingOrder="0"/>
    </xf>
    <xf borderId="6" fillId="0" fontId="1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readingOrder="0"/>
    </xf>
    <xf borderId="6" fillId="3" fontId="4" numFmtId="0" xfId="0" applyBorder="1" applyFill="1" applyFont="1"/>
    <xf borderId="6" fillId="3" fontId="4" numFmtId="0" xfId="0" applyAlignment="1" applyBorder="1" applyFont="1">
      <alignment readingOrder="0"/>
    </xf>
    <xf borderId="6" fillId="2" fontId="2" numFmtId="0" xfId="0" applyAlignment="1" applyBorder="1" applyFont="1">
      <alignment horizontal="center" readingOrder="0"/>
    </xf>
    <xf borderId="6" fillId="2" fontId="2" numFmtId="0" xfId="0" applyAlignment="1" applyBorder="1" applyFont="1">
      <alignment horizontal="center"/>
    </xf>
    <xf borderId="6" fillId="2" fontId="2" numFmtId="164" xfId="0" applyAlignment="1" applyBorder="1" applyFont="1" applyNumberFormat="1">
      <alignment horizontal="center"/>
    </xf>
    <xf borderId="0" fillId="0" fontId="4" numFmtId="0" xfId="0" applyAlignment="1" applyFont="1">
      <alignment readingOrder="0"/>
    </xf>
    <xf borderId="0" fillId="0" fontId="4" numFmtId="2" xfId="0" applyFont="1" applyNumberFormat="1"/>
    <xf borderId="6" fillId="0" fontId="4" numFmtId="2" xfId="0" applyBorder="1" applyFont="1" applyNumberFormat="1"/>
    <xf borderId="6" fillId="0" fontId="4" numFmtId="2" xfId="0" applyAlignment="1" applyBorder="1" applyFont="1" applyNumberFormat="1">
      <alignment readingOrder="0"/>
    </xf>
    <xf borderId="6" fillId="0" fontId="4" numFmtId="0" xfId="0" applyBorder="1" applyFont="1"/>
    <xf borderId="0" fillId="0" fontId="4" numFmtId="0" xfId="0" applyFont="1"/>
    <xf borderId="0" fillId="4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PONTA/TOU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'P1'!$D$1:$D$2</c:f>
            </c:strRef>
          </c:tx>
          <c:spPr>
            <a:solidFill>
              <a:srgbClr val="000000">
                <a:alpha val="0"/>
              </a:srgbClr>
            </a:solidFill>
            <a:ln cmpd="sng">
              <a:solidFill>
                <a:srgbClr val="000000">
                  <a:alpha val="100000"/>
                </a:srgbClr>
              </a:solidFill>
            </a:ln>
          </c:spPr>
          <c:trendline>
            <c:name>Linha de tendência para TOU</c:name>
            <c:spPr>
              <a:ln w="19050">
                <a:solidFill>
                  <a:srgbClr val="FF0000">
                    <a:alpha val="80000"/>
                  </a:srgbClr>
                </a:solidFill>
              </a:ln>
            </c:spPr>
            <c:trendlineType val="linear"/>
            <c:dispRSqr val="1"/>
            <c:dispEq val="0"/>
          </c:trendline>
          <c:cat>
            <c:strRef>
              <c:f>'P1'!$A$3:$A$14</c:f>
            </c:strRef>
          </c:cat>
          <c:val>
            <c:numRef>
              <c:f>'P1'!$D$3:$D$14</c:f>
              <c:numCache/>
            </c:numRef>
          </c:val>
        </c:ser>
        <c:axId val="309886289"/>
        <c:axId val="1281798332"/>
      </c:areaChart>
      <c:catAx>
        <c:axId val="30988628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1798332"/>
      </c:catAx>
      <c:valAx>
        <c:axId val="1281798332"/>
        <c:scaling>
          <c:orientation val="minMax"/>
          <c:max val="1.65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988628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FORA PONTA/TOU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'P1'!$I$1:$I$2</c:f>
            </c:strRef>
          </c:tx>
          <c:spPr>
            <a:solidFill>
              <a:srgbClr val="000000">
                <a:alpha val="0"/>
              </a:srgbClr>
            </a:solidFill>
            <a:ln cmpd="sng">
              <a:solidFill>
                <a:srgbClr val="000000">
                  <a:alpha val="100000"/>
                </a:srgbClr>
              </a:solidFill>
            </a:ln>
          </c:spPr>
          <c:trendline>
            <c:name/>
            <c:spPr>
              <a:ln w="19050">
                <a:solidFill>
                  <a:srgbClr val="980000"/>
                </a:solidFill>
              </a:ln>
            </c:spPr>
            <c:trendlineType val="linear"/>
            <c:dispRSqr val="0"/>
            <c:dispEq val="0"/>
          </c:trendline>
          <c:cat>
            <c:strRef>
              <c:f>'P1'!$A$3:$A$14</c:f>
            </c:strRef>
          </c:cat>
          <c:val>
            <c:numRef>
              <c:f>'P1'!$I$3:$I$14</c:f>
              <c:numCache/>
            </c:numRef>
          </c:val>
        </c:ser>
        <c:axId val="81249946"/>
        <c:axId val="1802240891"/>
      </c:areaChart>
      <c:catAx>
        <c:axId val="812499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2240891"/>
      </c:catAx>
      <c:valAx>
        <c:axId val="1802240891"/>
        <c:scaling>
          <c:orientation val="minMax"/>
          <c:min val="0.2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FORA PONTA/TOU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2499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Total/Consumo(kWh)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'P1'!$L$1:$L$2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/>
            <c:spPr>
              <a:ln w="19050">
                <a:solidFill>
                  <a:srgbClr val="980000"/>
                </a:solidFill>
              </a:ln>
            </c:spPr>
            <c:trendlineType val="linear"/>
            <c:dispRSqr val="0"/>
            <c:dispEq val="0"/>
          </c:trendline>
          <c:cat>
            <c:strRef>
              <c:f>'P1'!$A$3:$A$14</c:f>
            </c:strRef>
          </c:cat>
          <c:val>
            <c:numRef>
              <c:f>'P1'!$L$3:$L$14</c:f>
              <c:numCache/>
            </c:numRef>
          </c:val>
          <c:smooth val="1"/>
        </c:ser>
        <c:axId val="2034797253"/>
        <c:axId val="83589169"/>
      </c:lineChart>
      <c:catAx>
        <c:axId val="20347972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589169"/>
      </c:catAx>
      <c:valAx>
        <c:axId val="83589169"/>
        <c:scaling>
          <c:orientation val="minMax"/>
          <c:min val="95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Total/Consumo(kWh)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47972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14</xdr:row>
      <xdr:rowOff>47625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1162050</xdr:colOff>
      <xdr:row>14</xdr:row>
      <xdr:rowOff>47625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31</xdr:row>
      <xdr:rowOff>180975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6" width="17.25"/>
    <col customWidth="1" min="7" max="7" width="13.88"/>
    <col customWidth="1" min="8" max="8" width="16.88"/>
    <col customWidth="1" min="11" max="11" width="15.13"/>
  </cols>
  <sheetData>
    <row r="1">
      <c r="A1" s="1"/>
      <c r="B1" s="2" t="s">
        <v>0</v>
      </c>
      <c r="C1" s="3"/>
      <c r="D1" s="3"/>
      <c r="E1" s="3"/>
      <c r="F1" s="4"/>
      <c r="G1" s="2" t="s">
        <v>1</v>
      </c>
      <c r="H1" s="3"/>
      <c r="I1" s="3"/>
      <c r="J1" s="3"/>
      <c r="K1" s="4"/>
      <c r="L1" s="5" t="s">
        <v>2</v>
      </c>
    </row>
    <row r="2">
      <c r="A2" s="6"/>
      <c r="B2" s="7" t="s">
        <v>3</v>
      </c>
      <c r="C2" s="7" t="s">
        <v>4</v>
      </c>
      <c r="D2" s="8" t="s">
        <v>5</v>
      </c>
      <c r="E2" s="8" t="s">
        <v>6</v>
      </c>
      <c r="F2" s="8" t="s">
        <v>7</v>
      </c>
      <c r="G2" s="7" t="s">
        <v>3</v>
      </c>
      <c r="H2" s="7" t="s">
        <v>4</v>
      </c>
      <c r="I2" s="8" t="s">
        <v>5</v>
      </c>
      <c r="J2" s="8" t="s">
        <v>6</v>
      </c>
      <c r="K2" s="8" t="s">
        <v>7</v>
      </c>
      <c r="L2" s="8" t="s">
        <v>6</v>
      </c>
      <c r="M2" s="8" t="s">
        <v>7</v>
      </c>
    </row>
    <row r="3">
      <c r="A3" s="9" t="s">
        <v>8</v>
      </c>
      <c r="B3" s="10">
        <f>1.15919</f>
        <v>1.15919</v>
      </c>
      <c r="C3" s="11">
        <v>0.33947</v>
      </c>
      <c r="D3" s="10">
        <f t="shared" ref="D3:D14" si="2">SUM(B3:C3)</f>
        <v>1.49866</v>
      </c>
      <c r="E3" s="11">
        <v>11488.68</v>
      </c>
      <c r="F3" s="10">
        <f t="shared" ref="F3:F14" si="3">D3*E3</f>
        <v>17217.62517</v>
      </c>
      <c r="G3" s="11">
        <v>0.07182</v>
      </c>
      <c r="H3" s="11">
        <v>0.22399</v>
      </c>
      <c r="I3" s="11">
        <f t="shared" ref="I3:I14" si="4">SUM(G3:H3)</f>
        <v>0.29581</v>
      </c>
      <c r="J3" s="11">
        <v>117376.896</v>
      </c>
      <c r="K3" s="10">
        <f t="shared" ref="K3:K14" si="5">I3*J3</f>
        <v>34721.25961</v>
      </c>
      <c r="L3" s="10">
        <f t="shared" ref="L3:M3" si="1">SUM(E3,J3)</f>
        <v>128865.576</v>
      </c>
      <c r="M3" s="10">
        <f t="shared" si="1"/>
        <v>51938.88477</v>
      </c>
    </row>
    <row r="4">
      <c r="A4" s="9" t="s">
        <v>9</v>
      </c>
      <c r="B4" s="11">
        <v>1.15919</v>
      </c>
      <c r="C4" s="11">
        <v>0.33947</v>
      </c>
      <c r="D4" s="10">
        <f t="shared" si="2"/>
        <v>1.49866</v>
      </c>
      <c r="E4" s="11">
        <v>10258.416</v>
      </c>
      <c r="F4" s="10">
        <f t="shared" si="3"/>
        <v>15373.87772</v>
      </c>
      <c r="G4" s="11">
        <v>0.07182</v>
      </c>
      <c r="H4" s="11">
        <v>0.22399</v>
      </c>
      <c r="I4" s="11">
        <f t="shared" si="4"/>
        <v>0.29581</v>
      </c>
      <c r="J4" s="11">
        <v>105258.888</v>
      </c>
      <c r="K4" s="10">
        <f t="shared" si="5"/>
        <v>31136.63166</v>
      </c>
      <c r="L4" s="10">
        <f t="shared" ref="L4:M4" si="6">SUM(E4,J4)</f>
        <v>115517.304</v>
      </c>
      <c r="M4" s="10">
        <f t="shared" si="6"/>
        <v>46510.50938</v>
      </c>
    </row>
    <row r="5">
      <c r="A5" s="9" t="s">
        <v>10</v>
      </c>
      <c r="B5" s="11">
        <v>1.15919</v>
      </c>
      <c r="C5" s="11">
        <v>0.33947</v>
      </c>
      <c r="D5" s="10">
        <f t="shared" si="2"/>
        <v>1.49866</v>
      </c>
      <c r="E5" s="11">
        <v>11943.456</v>
      </c>
      <c r="F5" s="10">
        <f t="shared" si="3"/>
        <v>17899.17977</v>
      </c>
      <c r="G5" s="11">
        <v>0.07182</v>
      </c>
      <c r="H5" s="11">
        <v>0.22399</v>
      </c>
      <c r="I5" s="11">
        <f t="shared" si="4"/>
        <v>0.29581</v>
      </c>
      <c r="J5" s="11">
        <v>132073.704</v>
      </c>
      <c r="K5" s="10">
        <f t="shared" si="5"/>
        <v>39068.72238</v>
      </c>
      <c r="L5" s="10">
        <f t="shared" ref="L5:M5" si="7">SUM(E5,J5)</f>
        <v>144017.16</v>
      </c>
      <c r="M5" s="10">
        <f t="shared" si="7"/>
        <v>56967.90215</v>
      </c>
    </row>
    <row r="6">
      <c r="A6" s="9" t="s">
        <v>11</v>
      </c>
      <c r="B6" s="11">
        <v>1.15919</v>
      </c>
      <c r="C6" s="11">
        <v>0.2998175</v>
      </c>
      <c r="D6" s="10">
        <f t="shared" si="2"/>
        <v>1.4590075</v>
      </c>
      <c r="E6" s="11">
        <v>16129.008</v>
      </c>
      <c r="F6" s="10">
        <f t="shared" si="3"/>
        <v>23532.34364</v>
      </c>
      <c r="G6" s="11">
        <v>0.07182</v>
      </c>
      <c r="H6" s="11">
        <v>0.1843375</v>
      </c>
      <c r="I6" s="11">
        <f t="shared" si="4"/>
        <v>0.2561575</v>
      </c>
      <c r="J6" s="11">
        <v>154594.608</v>
      </c>
      <c r="K6" s="10">
        <f t="shared" si="5"/>
        <v>39600.5683</v>
      </c>
      <c r="L6" s="10">
        <f t="shared" ref="L6:M6" si="8">SUM(E6,J6)</f>
        <v>170723.616</v>
      </c>
      <c r="M6" s="10">
        <f t="shared" si="8"/>
        <v>63132.91194</v>
      </c>
    </row>
    <row r="7">
      <c r="A7" s="9" t="s">
        <v>12</v>
      </c>
      <c r="B7" s="11">
        <v>1.15919</v>
      </c>
      <c r="C7" s="11">
        <v>0.32401862</v>
      </c>
      <c r="D7" s="10">
        <f t="shared" si="2"/>
        <v>1.48320862</v>
      </c>
      <c r="E7" s="11">
        <v>14370.048</v>
      </c>
      <c r="F7" s="10">
        <f t="shared" si="3"/>
        <v>21313.77906</v>
      </c>
      <c r="G7" s="11">
        <v>0.07182</v>
      </c>
      <c r="H7" s="11">
        <v>0.20853862</v>
      </c>
      <c r="I7" s="11">
        <f t="shared" si="4"/>
        <v>0.28035862</v>
      </c>
      <c r="J7" s="11">
        <v>122596.656</v>
      </c>
      <c r="K7" s="10">
        <f t="shared" si="5"/>
        <v>34371.02929</v>
      </c>
      <c r="L7" s="10">
        <f t="shared" ref="L7:M7" si="9">SUM(E7,J7)</f>
        <v>136966.704</v>
      </c>
      <c r="M7" s="10">
        <f t="shared" si="9"/>
        <v>55684.80836</v>
      </c>
    </row>
    <row r="8">
      <c r="A8" s="9" t="s">
        <v>13</v>
      </c>
      <c r="B8" s="11">
        <v>1.15919</v>
      </c>
      <c r="C8" s="11">
        <v>0.33378</v>
      </c>
      <c r="D8" s="10">
        <f t="shared" si="2"/>
        <v>1.49297</v>
      </c>
      <c r="E8" s="11">
        <v>14997.192</v>
      </c>
      <c r="F8" s="10">
        <f t="shared" si="3"/>
        <v>22390.35774</v>
      </c>
      <c r="G8" s="11">
        <v>0.07182</v>
      </c>
      <c r="H8" s="11">
        <v>0.2183</v>
      </c>
      <c r="I8" s="11">
        <f t="shared" si="4"/>
        <v>0.29012</v>
      </c>
      <c r="J8" s="11">
        <v>123105.864</v>
      </c>
      <c r="K8" s="10">
        <f t="shared" si="5"/>
        <v>35715.47326</v>
      </c>
      <c r="L8" s="10">
        <f t="shared" ref="L8:M8" si="10">SUM(E8,J8)</f>
        <v>138103.056</v>
      </c>
      <c r="M8" s="10">
        <f t="shared" si="10"/>
        <v>58105.831</v>
      </c>
    </row>
    <row r="9">
      <c r="A9" s="9" t="s">
        <v>14</v>
      </c>
      <c r="B9" s="11">
        <v>1.15919</v>
      </c>
      <c r="C9" s="11">
        <v>0.33378</v>
      </c>
      <c r="D9" s="10">
        <f t="shared" si="2"/>
        <v>1.49297</v>
      </c>
      <c r="E9" s="11">
        <v>11938.08</v>
      </c>
      <c r="F9" s="10">
        <f t="shared" si="3"/>
        <v>17823.1953</v>
      </c>
      <c r="G9" s="11">
        <v>0.07182</v>
      </c>
      <c r="H9" s="11">
        <v>0.2183</v>
      </c>
      <c r="I9" s="11">
        <f t="shared" si="4"/>
        <v>0.29012</v>
      </c>
      <c r="J9" s="11">
        <v>94148.208</v>
      </c>
      <c r="K9" s="10">
        <f t="shared" si="5"/>
        <v>27314.2781</v>
      </c>
      <c r="L9" s="10">
        <f t="shared" ref="L9:M9" si="11">SUM(E9,J9)</f>
        <v>106086.288</v>
      </c>
      <c r="M9" s="10">
        <f t="shared" si="11"/>
        <v>45137.4734</v>
      </c>
    </row>
    <row r="10">
      <c r="A10" s="9" t="s">
        <v>15</v>
      </c>
      <c r="B10" s="11">
        <v>1.18676581</v>
      </c>
      <c r="C10" s="11">
        <v>0.36070258</v>
      </c>
      <c r="D10" s="10">
        <f t="shared" si="2"/>
        <v>1.54746839</v>
      </c>
      <c r="E10" s="11">
        <v>9865.8</v>
      </c>
      <c r="F10" s="10">
        <f t="shared" si="3"/>
        <v>15267.01364</v>
      </c>
      <c r="G10" s="11">
        <v>0.06365226</v>
      </c>
      <c r="H10" s="11">
        <v>0.23525</v>
      </c>
      <c r="I10" s="11">
        <f t="shared" si="4"/>
        <v>0.29890226</v>
      </c>
      <c r="J10" s="11">
        <v>87182.088</v>
      </c>
      <c r="K10" s="10">
        <f t="shared" si="5"/>
        <v>26058.92313</v>
      </c>
      <c r="L10" s="10">
        <f t="shared" ref="L10:M10" si="12">SUM(E10,J10)</f>
        <v>97047.888</v>
      </c>
      <c r="M10" s="10">
        <f t="shared" si="12"/>
        <v>41325.93678</v>
      </c>
    </row>
    <row r="11">
      <c r="A11" s="9" t="s">
        <v>16</v>
      </c>
      <c r="B11" s="11">
        <v>1.21618</v>
      </c>
      <c r="C11" s="11">
        <v>0.38942</v>
      </c>
      <c r="D11" s="10">
        <f t="shared" si="2"/>
        <v>1.6056</v>
      </c>
      <c r="E11" s="11">
        <v>11724.384</v>
      </c>
      <c r="F11" s="10">
        <f t="shared" si="3"/>
        <v>18824.67095</v>
      </c>
      <c r="G11" s="11">
        <v>0.05494</v>
      </c>
      <c r="H11" s="11">
        <v>0.25333</v>
      </c>
      <c r="I11" s="11">
        <f t="shared" si="4"/>
        <v>0.30827</v>
      </c>
      <c r="J11" s="11">
        <v>96362.616</v>
      </c>
      <c r="K11" s="10">
        <f t="shared" si="5"/>
        <v>29705.70363</v>
      </c>
      <c r="L11" s="10">
        <f t="shared" ref="L11:M11" si="13">SUM(E11,J11)</f>
        <v>108087</v>
      </c>
      <c r="M11" s="10">
        <f t="shared" si="13"/>
        <v>48530.37458</v>
      </c>
    </row>
    <row r="12">
      <c r="A12" s="9" t="s">
        <v>17</v>
      </c>
      <c r="B12" s="11">
        <v>1.21618</v>
      </c>
      <c r="C12" s="11">
        <v>0.38942</v>
      </c>
      <c r="D12" s="10">
        <f t="shared" si="2"/>
        <v>1.6056</v>
      </c>
      <c r="E12" s="11">
        <v>13834.128</v>
      </c>
      <c r="F12" s="10">
        <f t="shared" si="3"/>
        <v>22212.07592</v>
      </c>
      <c r="G12" s="11">
        <v>0.05494</v>
      </c>
      <c r="H12" s="11">
        <v>0.25333</v>
      </c>
      <c r="I12" s="11">
        <f t="shared" si="4"/>
        <v>0.30827</v>
      </c>
      <c r="J12" s="11">
        <v>120432.312</v>
      </c>
      <c r="K12" s="10">
        <f t="shared" si="5"/>
        <v>37125.66882</v>
      </c>
      <c r="L12" s="10">
        <f t="shared" ref="L12:M12" si="14">SUM(E12,J12)</f>
        <v>134266.44</v>
      </c>
      <c r="M12" s="10">
        <f t="shared" si="14"/>
        <v>59337.74474</v>
      </c>
    </row>
    <row r="13">
      <c r="A13" s="9" t="s">
        <v>18</v>
      </c>
      <c r="B13" s="11">
        <v>1.21618</v>
      </c>
      <c r="C13" s="11">
        <v>0.38942</v>
      </c>
      <c r="D13" s="10">
        <f t="shared" si="2"/>
        <v>1.6056</v>
      </c>
      <c r="E13" s="11">
        <v>14013.72</v>
      </c>
      <c r="F13" s="10">
        <f t="shared" si="3"/>
        <v>22500.42883</v>
      </c>
      <c r="G13" s="11">
        <v>0.05494</v>
      </c>
      <c r="H13" s="11">
        <v>0.25333</v>
      </c>
      <c r="I13" s="11">
        <f t="shared" si="4"/>
        <v>0.30827</v>
      </c>
      <c r="J13" s="11">
        <v>130485.264</v>
      </c>
      <c r="K13" s="10">
        <f t="shared" si="5"/>
        <v>40224.69233</v>
      </c>
      <c r="L13" s="10">
        <f t="shared" ref="L13:M13" si="15">SUM(E13,J13)</f>
        <v>144498.984</v>
      </c>
      <c r="M13" s="10">
        <f t="shared" si="15"/>
        <v>62725.12117</v>
      </c>
    </row>
    <row r="14">
      <c r="A14" s="9" t="s">
        <v>19</v>
      </c>
      <c r="B14" s="11">
        <v>1.21618</v>
      </c>
      <c r="C14" s="11">
        <v>0.38942</v>
      </c>
      <c r="D14" s="10">
        <f t="shared" si="2"/>
        <v>1.6056</v>
      </c>
      <c r="E14" s="11">
        <v>13646.64</v>
      </c>
      <c r="F14" s="10">
        <f t="shared" si="3"/>
        <v>21911.04518</v>
      </c>
      <c r="G14" s="11">
        <v>0.05494</v>
      </c>
      <c r="H14" s="11">
        <v>0.25333</v>
      </c>
      <c r="I14" s="11">
        <f t="shared" si="4"/>
        <v>0.30827</v>
      </c>
      <c r="J14" s="11">
        <v>136617.096</v>
      </c>
      <c r="K14" s="10">
        <f t="shared" si="5"/>
        <v>42114.95218</v>
      </c>
      <c r="L14" s="10">
        <f t="shared" ref="L14:M14" si="16">SUM(E14,J14)</f>
        <v>150263.736</v>
      </c>
      <c r="M14" s="10">
        <f t="shared" si="16"/>
        <v>64025.99737</v>
      </c>
    </row>
    <row r="15">
      <c r="K15" s="12" t="s">
        <v>20</v>
      </c>
      <c r="L15" s="13">
        <f t="shared" ref="L15:M15" si="17">SUM(L3:L14)</f>
        <v>1574443.752</v>
      </c>
      <c r="M15" s="14">
        <f t="shared" si="17"/>
        <v>653423.4956</v>
      </c>
    </row>
    <row r="16">
      <c r="K16" s="15" t="s">
        <v>21</v>
      </c>
      <c r="L16" s="16">
        <f>MEDIAN(L3:L14)</f>
        <v>135616.572</v>
      </c>
    </row>
    <row r="17">
      <c r="K17" s="8" t="s">
        <v>6</v>
      </c>
      <c r="L17" s="17">
        <f>L16/365</f>
        <v>371.5522521</v>
      </c>
      <c r="M17" s="17"/>
    </row>
    <row r="18">
      <c r="K18" s="8" t="s">
        <v>22</v>
      </c>
      <c r="L18" s="18">
        <f>L17/L21</f>
        <v>0.6091020525</v>
      </c>
      <c r="M18" s="19"/>
    </row>
    <row r="19">
      <c r="K19" s="8" t="s">
        <v>23</v>
      </c>
      <c r="L19" s="17">
        <f>L18*1000</f>
        <v>609.1020525</v>
      </c>
      <c r="M19" s="9">
        <v>1000.0</v>
      </c>
    </row>
    <row r="20">
      <c r="K20" s="19"/>
      <c r="L20" s="19"/>
      <c r="M20" s="19"/>
    </row>
    <row r="21">
      <c r="K21" s="9" t="s">
        <v>24</v>
      </c>
      <c r="L21" s="9">
        <v>610.0</v>
      </c>
      <c r="M21" s="19"/>
    </row>
    <row r="23">
      <c r="L23" s="20">
        <f>L16/L26</f>
        <v>287.4175836</v>
      </c>
    </row>
    <row r="26">
      <c r="L26" s="21">
        <v>471.845077414383</v>
      </c>
    </row>
  </sheetData>
  <mergeCells count="4">
    <mergeCell ref="A1:A2"/>
    <mergeCell ref="B1:F1"/>
    <mergeCell ref="G1:K1"/>
    <mergeCell ref="L1:M1"/>
  </mergeCells>
  <drawing r:id="rId1"/>
</worksheet>
</file>