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0b721baec1286/Documentos/Análise de dados - estudos/"/>
    </mc:Choice>
  </mc:AlternateContent>
  <xr:revisionPtr revIDLastSave="30" documentId="13_ncr:1_{56CABA0B-05A2-4DA5-8CD9-767161DD565E}" xr6:coauthVersionLast="47" xr6:coauthVersionMax="47" xr10:uidLastSave="{9C5A3A8D-843A-40A0-B9FE-95D25D2056D3}"/>
  <bookViews>
    <workbookView xWindow="-120" yWindow="-120" windowWidth="20730" windowHeight="11160" firstSheet="3" activeTab="15" xr2:uid="{2E71372E-8962-47DF-B43A-F62C6392350B}"/>
  </bookViews>
  <sheets>
    <sheet name="Menu" sheetId="1" r:id="rId1"/>
    <sheet name="Cadastro do psicólogo" sheetId="17" r:id="rId2"/>
    <sheet name="Cadastro Pacientes" sheetId="2" r:id="rId3"/>
    <sheet name="Pendentes" sheetId="6" r:id="rId4"/>
    <sheet name="Jan" sheetId="7" r:id="rId5"/>
    <sheet name="Fev" sheetId="18" r:id="rId6"/>
    <sheet name="Mar" sheetId="20" r:id="rId7"/>
    <sheet name="Abr" sheetId="19" r:id="rId8"/>
    <sheet name="Mai" sheetId="21" r:id="rId9"/>
    <sheet name="Jun" sheetId="22" r:id="rId10"/>
    <sheet name="Jul" sheetId="23" r:id="rId11"/>
    <sheet name="Ago" sheetId="24" r:id="rId12"/>
    <sheet name="Set" sheetId="25" r:id="rId13"/>
    <sheet name="Out" sheetId="26" r:id="rId14"/>
    <sheet name="Nov" sheetId="27" r:id="rId15"/>
    <sheet name="Dez" sheetId="28" r:id="rId16"/>
    <sheet name="Análise Anual" sheetId="29" state="hidden" r:id="rId17"/>
    <sheet name="Listas suspensas" sheetId="3" state="hidden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1" i="28" l="1"/>
  <c r="Q51" i="27"/>
  <c r="Q51" i="26"/>
  <c r="Q51" i="25"/>
  <c r="Q51" i="24"/>
  <c r="Q51" i="23"/>
  <c r="Q51" i="22"/>
  <c r="Q51" i="21"/>
  <c r="Q51" i="19"/>
  <c r="Q51" i="20"/>
  <c r="L21" i="3"/>
  <c r="D51" i="28"/>
  <c r="B51" i="28"/>
  <c r="D50" i="28"/>
  <c r="B50" i="28"/>
  <c r="D49" i="28"/>
  <c r="B49" i="28"/>
  <c r="D48" i="28"/>
  <c r="B48" i="28"/>
  <c r="D47" i="28"/>
  <c r="B47" i="28"/>
  <c r="D46" i="28"/>
  <c r="B46" i="28"/>
  <c r="D45" i="28"/>
  <c r="B45" i="28"/>
  <c r="D44" i="28"/>
  <c r="B44" i="28"/>
  <c r="D43" i="28"/>
  <c r="L53" i="28" s="1"/>
  <c r="B43" i="28"/>
  <c r="Q41" i="28"/>
  <c r="Q33" i="28"/>
  <c r="I33" i="28"/>
  <c r="C33" i="28" a="1"/>
  <c r="C33" i="28" s="1"/>
  <c r="B33" i="28"/>
  <c r="I32" i="28"/>
  <c r="C32" i="28"/>
  <c r="C32" i="28" a="1"/>
  <c r="B32" i="28"/>
  <c r="I31" i="28"/>
  <c r="C31" i="28" a="1"/>
  <c r="C31" i="28" s="1"/>
  <c r="B31" i="28"/>
  <c r="I30" i="28"/>
  <c r="C30" i="28"/>
  <c r="C30" i="28" a="1"/>
  <c r="B30" i="28"/>
  <c r="I29" i="28"/>
  <c r="C29" i="28" a="1"/>
  <c r="C29" i="28" s="1"/>
  <c r="B29" i="28"/>
  <c r="I28" i="28"/>
  <c r="C28" i="28"/>
  <c r="C28" i="28" a="1"/>
  <c r="B28" i="28"/>
  <c r="I27" i="28"/>
  <c r="C27" i="28" a="1"/>
  <c r="C27" i="28" s="1"/>
  <c r="B27" i="28"/>
  <c r="I26" i="28"/>
  <c r="C26" i="28" a="1"/>
  <c r="C26" i="28" s="1"/>
  <c r="B26" i="28"/>
  <c r="I25" i="28"/>
  <c r="C25" i="28" a="1"/>
  <c r="C25" i="28" s="1"/>
  <c r="B25" i="28"/>
  <c r="I24" i="28"/>
  <c r="C24" i="28" a="1"/>
  <c r="C24" i="28" s="1"/>
  <c r="B24" i="28"/>
  <c r="I23" i="28"/>
  <c r="J23" i="28" s="1"/>
  <c r="L23" i="28" s="1"/>
  <c r="C23" i="28" a="1"/>
  <c r="C23" i="28" s="1"/>
  <c r="B23" i="28"/>
  <c r="I22" i="28"/>
  <c r="C22" i="28" a="1"/>
  <c r="C22" i="28" s="1"/>
  <c r="B22" i="28"/>
  <c r="I21" i="28"/>
  <c r="C21" i="28" a="1"/>
  <c r="C21" i="28" s="1"/>
  <c r="B21" i="28"/>
  <c r="I20" i="28"/>
  <c r="C20" i="28" a="1"/>
  <c r="C20" i="28" s="1"/>
  <c r="B20" i="28"/>
  <c r="I19" i="28"/>
  <c r="J19" i="28" s="1"/>
  <c r="L19" i="28" s="1"/>
  <c r="C19" i="28" a="1"/>
  <c r="C19" i="28" s="1"/>
  <c r="B19" i="28"/>
  <c r="I18" i="28"/>
  <c r="C18" i="28" a="1"/>
  <c r="C18" i="28" s="1"/>
  <c r="B18" i="28"/>
  <c r="K15" i="28"/>
  <c r="J33" i="28" s="1"/>
  <c r="L33" i="28" s="1"/>
  <c r="D51" i="27"/>
  <c r="B51" i="27"/>
  <c r="D50" i="27"/>
  <c r="B50" i="27"/>
  <c r="D49" i="27"/>
  <c r="B49" i="27"/>
  <c r="D48" i="27"/>
  <c r="B48" i="27"/>
  <c r="D47" i="27"/>
  <c r="B47" i="27"/>
  <c r="D46" i="27"/>
  <c r="B46" i="27"/>
  <c r="D45" i="27"/>
  <c r="B45" i="27"/>
  <c r="D44" i="27"/>
  <c r="B44" i="27"/>
  <c r="D43" i="27"/>
  <c r="L53" i="27" s="1"/>
  <c r="B43" i="27"/>
  <c r="Q41" i="27"/>
  <c r="Q33" i="27"/>
  <c r="I33" i="27"/>
  <c r="C33" i="27" a="1"/>
  <c r="C33" i="27" s="1"/>
  <c r="B33" i="27"/>
  <c r="I32" i="27"/>
  <c r="C32" i="27" a="1"/>
  <c r="C32" i="27" s="1"/>
  <c r="B32" i="27"/>
  <c r="I31" i="27"/>
  <c r="C31" i="27" a="1"/>
  <c r="C31" i="27" s="1"/>
  <c r="B31" i="27"/>
  <c r="I30" i="27"/>
  <c r="C30" i="27" a="1"/>
  <c r="C30" i="27" s="1"/>
  <c r="B30" i="27"/>
  <c r="I29" i="27"/>
  <c r="C29" i="27" a="1"/>
  <c r="C29" i="27" s="1"/>
  <c r="B29" i="27"/>
  <c r="I28" i="27"/>
  <c r="C28" i="27" a="1"/>
  <c r="C28" i="27" s="1"/>
  <c r="B28" i="27"/>
  <c r="I27" i="27"/>
  <c r="C27" i="27" a="1"/>
  <c r="C27" i="27" s="1"/>
  <c r="B27" i="27"/>
  <c r="I26" i="27"/>
  <c r="C26" i="27" a="1"/>
  <c r="C26" i="27" s="1"/>
  <c r="B26" i="27"/>
  <c r="I25" i="27"/>
  <c r="C25" i="27" a="1"/>
  <c r="C25" i="27" s="1"/>
  <c r="B25" i="27"/>
  <c r="I24" i="27"/>
  <c r="C24" i="27" a="1"/>
  <c r="C24" i="27" s="1"/>
  <c r="B24" i="27"/>
  <c r="I23" i="27"/>
  <c r="C23" i="27" a="1"/>
  <c r="C23" i="27" s="1"/>
  <c r="B23" i="27"/>
  <c r="I22" i="27"/>
  <c r="C22" i="27" a="1"/>
  <c r="C22" i="27" s="1"/>
  <c r="B22" i="27"/>
  <c r="I21" i="27"/>
  <c r="C21" i="27" a="1"/>
  <c r="C21" i="27" s="1"/>
  <c r="B21" i="27"/>
  <c r="I20" i="27"/>
  <c r="C20" i="27" a="1"/>
  <c r="C20" i="27" s="1"/>
  <c r="B20" i="27"/>
  <c r="I19" i="27"/>
  <c r="C19" i="27" a="1"/>
  <c r="C19" i="27" s="1"/>
  <c r="B19" i="27"/>
  <c r="I18" i="27"/>
  <c r="C18" i="27" a="1"/>
  <c r="C18" i="27" s="1"/>
  <c r="B18" i="27"/>
  <c r="K15" i="27"/>
  <c r="D51" i="26"/>
  <c r="B51" i="26"/>
  <c r="D50" i="26"/>
  <c r="B50" i="26"/>
  <c r="D49" i="26"/>
  <c r="B49" i="26"/>
  <c r="D48" i="26"/>
  <c r="B48" i="26"/>
  <c r="D47" i="26"/>
  <c r="B47" i="26"/>
  <c r="D46" i="26"/>
  <c r="B46" i="26"/>
  <c r="D45" i="26"/>
  <c r="B45" i="26"/>
  <c r="D44" i="26"/>
  <c r="B44" i="26"/>
  <c r="D43" i="26"/>
  <c r="L53" i="26" s="1"/>
  <c r="B43" i="26"/>
  <c r="Q41" i="26"/>
  <c r="Q33" i="26"/>
  <c r="I33" i="26"/>
  <c r="C33" i="26" a="1"/>
  <c r="C33" i="26" s="1"/>
  <c r="B33" i="26"/>
  <c r="I32" i="26"/>
  <c r="C32" i="26" a="1"/>
  <c r="C32" i="26" s="1"/>
  <c r="B32" i="26"/>
  <c r="I31" i="26"/>
  <c r="C31" i="26" a="1"/>
  <c r="C31" i="26" s="1"/>
  <c r="B31" i="26"/>
  <c r="I30" i="26"/>
  <c r="C30" i="26" a="1"/>
  <c r="C30" i="26" s="1"/>
  <c r="B30" i="26"/>
  <c r="I29" i="26"/>
  <c r="C29" i="26" a="1"/>
  <c r="C29" i="26" s="1"/>
  <c r="B29" i="26"/>
  <c r="I28" i="26"/>
  <c r="C28" i="26" a="1"/>
  <c r="C28" i="26" s="1"/>
  <c r="B28" i="26"/>
  <c r="I27" i="26"/>
  <c r="C27" i="26" a="1"/>
  <c r="C27" i="26" s="1"/>
  <c r="B27" i="26"/>
  <c r="I26" i="26"/>
  <c r="C26" i="26" a="1"/>
  <c r="C26" i="26" s="1"/>
  <c r="B26" i="26"/>
  <c r="I25" i="26"/>
  <c r="C25" i="26" a="1"/>
  <c r="C25" i="26" s="1"/>
  <c r="B25" i="26"/>
  <c r="I24" i="26"/>
  <c r="C24" i="26" a="1"/>
  <c r="C24" i="26" s="1"/>
  <c r="B24" i="26"/>
  <c r="I23" i="26"/>
  <c r="C23" i="26" a="1"/>
  <c r="C23" i="26" s="1"/>
  <c r="B23" i="26"/>
  <c r="I22" i="26"/>
  <c r="C22" i="26" a="1"/>
  <c r="C22" i="26" s="1"/>
  <c r="B22" i="26"/>
  <c r="I21" i="26"/>
  <c r="C21" i="26" a="1"/>
  <c r="C21" i="26" s="1"/>
  <c r="B21" i="26"/>
  <c r="I20" i="26"/>
  <c r="C20" i="26" a="1"/>
  <c r="C20" i="26" s="1"/>
  <c r="B20" i="26"/>
  <c r="I19" i="26"/>
  <c r="C19" i="26" a="1"/>
  <c r="C19" i="26" s="1"/>
  <c r="B19" i="26"/>
  <c r="I18" i="26"/>
  <c r="G35" i="26" s="1"/>
  <c r="Q43" i="26" s="1"/>
  <c r="Q53" i="26" s="1"/>
  <c r="C18" i="26" a="1"/>
  <c r="C18" i="26" s="1"/>
  <c r="B18" i="26"/>
  <c r="K15" i="26"/>
  <c r="D51" i="25"/>
  <c r="B51" i="25"/>
  <c r="D50" i="25"/>
  <c r="B50" i="25"/>
  <c r="D49" i="25"/>
  <c r="B49" i="25"/>
  <c r="D48" i="25"/>
  <c r="B48" i="25"/>
  <c r="D47" i="25"/>
  <c r="B47" i="25"/>
  <c r="D46" i="25"/>
  <c r="B46" i="25"/>
  <c r="D45" i="25"/>
  <c r="B45" i="25"/>
  <c r="D44" i="25"/>
  <c r="B44" i="25"/>
  <c r="D43" i="25"/>
  <c r="L53" i="25" s="1"/>
  <c r="B43" i="25"/>
  <c r="Q41" i="25"/>
  <c r="Q33" i="25"/>
  <c r="I33" i="25"/>
  <c r="C33" i="25" a="1"/>
  <c r="C33" i="25" s="1"/>
  <c r="B33" i="25"/>
  <c r="I32" i="25"/>
  <c r="C32" i="25" a="1"/>
  <c r="C32" i="25" s="1"/>
  <c r="B32" i="25"/>
  <c r="I31" i="25"/>
  <c r="J31" i="25" s="1"/>
  <c r="L31" i="25" s="1"/>
  <c r="C31" i="25" a="1"/>
  <c r="C31" i="25" s="1"/>
  <c r="B31" i="25"/>
  <c r="I30" i="25"/>
  <c r="C30" i="25" a="1"/>
  <c r="C30" i="25" s="1"/>
  <c r="B30" i="25"/>
  <c r="I29" i="25"/>
  <c r="C29" i="25" a="1"/>
  <c r="C29" i="25" s="1"/>
  <c r="B29" i="25"/>
  <c r="I28" i="25"/>
  <c r="C28" i="25" a="1"/>
  <c r="C28" i="25" s="1"/>
  <c r="B28" i="25"/>
  <c r="I27" i="25"/>
  <c r="J27" i="25" s="1"/>
  <c r="L27" i="25" s="1"/>
  <c r="C27" i="25" a="1"/>
  <c r="C27" i="25" s="1"/>
  <c r="B27" i="25"/>
  <c r="I26" i="25"/>
  <c r="C26" i="25" a="1"/>
  <c r="C26" i="25" s="1"/>
  <c r="B26" i="25"/>
  <c r="I25" i="25"/>
  <c r="C25" i="25" a="1"/>
  <c r="C25" i="25" s="1"/>
  <c r="B25" i="25"/>
  <c r="I24" i="25"/>
  <c r="C24" i="25" a="1"/>
  <c r="C24" i="25" s="1"/>
  <c r="B24" i="25"/>
  <c r="I23" i="25"/>
  <c r="J23" i="25" s="1"/>
  <c r="L23" i="25" s="1"/>
  <c r="C23" i="25" a="1"/>
  <c r="C23" i="25" s="1"/>
  <c r="B23" i="25"/>
  <c r="I22" i="25"/>
  <c r="C22" i="25" a="1"/>
  <c r="C22" i="25" s="1"/>
  <c r="B22" i="25"/>
  <c r="I21" i="25"/>
  <c r="C21" i="25" a="1"/>
  <c r="C21" i="25" s="1"/>
  <c r="B21" i="25"/>
  <c r="I20" i="25"/>
  <c r="C20" i="25" a="1"/>
  <c r="C20" i="25" s="1"/>
  <c r="B20" i="25"/>
  <c r="I19" i="25"/>
  <c r="J19" i="25" s="1"/>
  <c r="L19" i="25" s="1"/>
  <c r="C19" i="25" a="1"/>
  <c r="C19" i="25" s="1"/>
  <c r="B19" i="25"/>
  <c r="I18" i="25"/>
  <c r="C18" i="25" a="1"/>
  <c r="C18" i="25" s="1"/>
  <c r="B18" i="25"/>
  <c r="K15" i="25"/>
  <c r="D51" i="24"/>
  <c r="B51" i="24"/>
  <c r="D50" i="24"/>
  <c r="B50" i="24"/>
  <c r="D49" i="24"/>
  <c r="B49" i="24"/>
  <c r="D48" i="24"/>
  <c r="B48" i="24"/>
  <c r="D47" i="24"/>
  <c r="B47" i="24"/>
  <c r="D46" i="24"/>
  <c r="B46" i="24"/>
  <c r="D45" i="24"/>
  <c r="B45" i="24"/>
  <c r="D44" i="24"/>
  <c r="B44" i="24"/>
  <c r="D43" i="24"/>
  <c r="L53" i="24" s="1"/>
  <c r="B43" i="24"/>
  <c r="Q41" i="24"/>
  <c r="Q33" i="24"/>
  <c r="I33" i="24"/>
  <c r="C33" i="24" a="1"/>
  <c r="C33" i="24" s="1"/>
  <c r="B33" i="24"/>
  <c r="I32" i="24"/>
  <c r="C32" i="24" a="1"/>
  <c r="C32" i="24" s="1"/>
  <c r="B32" i="24"/>
  <c r="I31" i="24"/>
  <c r="J31" i="24" s="1"/>
  <c r="L31" i="24" s="1"/>
  <c r="C31" i="24" a="1"/>
  <c r="C31" i="24" s="1"/>
  <c r="B31" i="24"/>
  <c r="I30" i="24"/>
  <c r="C30" i="24" a="1"/>
  <c r="C30" i="24" s="1"/>
  <c r="B30" i="24"/>
  <c r="I29" i="24"/>
  <c r="C29" i="24" a="1"/>
  <c r="C29" i="24" s="1"/>
  <c r="B29" i="24"/>
  <c r="I28" i="24"/>
  <c r="C28" i="24" a="1"/>
  <c r="C28" i="24" s="1"/>
  <c r="B28" i="24"/>
  <c r="I27" i="24"/>
  <c r="J27" i="24" s="1"/>
  <c r="L27" i="24" s="1"/>
  <c r="C27" i="24" a="1"/>
  <c r="C27" i="24" s="1"/>
  <c r="B27" i="24"/>
  <c r="I26" i="24"/>
  <c r="C26" i="24" a="1"/>
  <c r="C26" i="24" s="1"/>
  <c r="B26" i="24"/>
  <c r="I25" i="24"/>
  <c r="C25" i="24" a="1"/>
  <c r="C25" i="24" s="1"/>
  <c r="B25" i="24"/>
  <c r="I24" i="24"/>
  <c r="C24" i="24" a="1"/>
  <c r="C24" i="24" s="1"/>
  <c r="B24" i="24"/>
  <c r="I23" i="24"/>
  <c r="J23" i="24" s="1"/>
  <c r="L23" i="24" s="1"/>
  <c r="C23" i="24" a="1"/>
  <c r="C23" i="24" s="1"/>
  <c r="B23" i="24"/>
  <c r="I22" i="24"/>
  <c r="C22" i="24" a="1"/>
  <c r="C22" i="24" s="1"/>
  <c r="B22" i="24"/>
  <c r="I21" i="24"/>
  <c r="C21" i="24" a="1"/>
  <c r="C21" i="24" s="1"/>
  <c r="B21" i="24"/>
  <c r="I20" i="24"/>
  <c r="C20" i="24" a="1"/>
  <c r="C20" i="24" s="1"/>
  <c r="B20" i="24"/>
  <c r="I19" i="24"/>
  <c r="J19" i="24" s="1"/>
  <c r="L19" i="24" s="1"/>
  <c r="C19" i="24" a="1"/>
  <c r="C19" i="24" s="1"/>
  <c r="B19" i="24"/>
  <c r="I18" i="24"/>
  <c r="C18" i="24" a="1"/>
  <c r="C18" i="24" s="1"/>
  <c r="B18" i="24"/>
  <c r="K15" i="24"/>
  <c r="D51" i="23"/>
  <c r="B51" i="23"/>
  <c r="D50" i="23"/>
  <c r="B50" i="23"/>
  <c r="D49" i="23"/>
  <c r="B49" i="23"/>
  <c r="D48" i="23"/>
  <c r="B48" i="23"/>
  <c r="D47" i="23"/>
  <c r="B47" i="23"/>
  <c r="D46" i="23"/>
  <c r="B46" i="23"/>
  <c r="D45" i="23"/>
  <c r="B45" i="23"/>
  <c r="D44" i="23"/>
  <c r="B44" i="23"/>
  <c r="D43" i="23"/>
  <c r="L53" i="23" s="1"/>
  <c r="B43" i="23"/>
  <c r="Q41" i="23"/>
  <c r="Q33" i="23"/>
  <c r="I33" i="23"/>
  <c r="C33" i="23" a="1"/>
  <c r="C33" i="23" s="1"/>
  <c r="B33" i="23"/>
  <c r="I32" i="23"/>
  <c r="C32" i="23" a="1"/>
  <c r="C32" i="23" s="1"/>
  <c r="B32" i="23"/>
  <c r="I31" i="23"/>
  <c r="C31" i="23" a="1"/>
  <c r="C31" i="23" s="1"/>
  <c r="B31" i="23"/>
  <c r="I30" i="23"/>
  <c r="C30" i="23" a="1"/>
  <c r="C30" i="23" s="1"/>
  <c r="B30" i="23"/>
  <c r="I29" i="23"/>
  <c r="C29" i="23" a="1"/>
  <c r="C29" i="23" s="1"/>
  <c r="B29" i="23"/>
  <c r="I28" i="23"/>
  <c r="C28" i="23" a="1"/>
  <c r="C28" i="23" s="1"/>
  <c r="B28" i="23"/>
  <c r="I27" i="23"/>
  <c r="C27" i="23" a="1"/>
  <c r="C27" i="23" s="1"/>
  <c r="B27" i="23"/>
  <c r="I26" i="23"/>
  <c r="C26" i="23" a="1"/>
  <c r="C26" i="23" s="1"/>
  <c r="B26" i="23"/>
  <c r="I25" i="23"/>
  <c r="C25" i="23" a="1"/>
  <c r="C25" i="23" s="1"/>
  <c r="B25" i="23"/>
  <c r="I24" i="23"/>
  <c r="C24" i="23" a="1"/>
  <c r="C24" i="23" s="1"/>
  <c r="B24" i="23"/>
  <c r="I23" i="23"/>
  <c r="C23" i="23" a="1"/>
  <c r="C23" i="23" s="1"/>
  <c r="B23" i="23"/>
  <c r="I22" i="23"/>
  <c r="C22" i="23" a="1"/>
  <c r="C22" i="23" s="1"/>
  <c r="B22" i="23"/>
  <c r="I21" i="23"/>
  <c r="C21" i="23" a="1"/>
  <c r="C21" i="23" s="1"/>
  <c r="B21" i="23"/>
  <c r="I20" i="23"/>
  <c r="C20" i="23" a="1"/>
  <c r="C20" i="23" s="1"/>
  <c r="B20" i="23"/>
  <c r="I19" i="23"/>
  <c r="C19" i="23" a="1"/>
  <c r="C19" i="23" s="1"/>
  <c r="B19" i="23"/>
  <c r="I18" i="23"/>
  <c r="C18" i="23" a="1"/>
  <c r="C18" i="23" s="1"/>
  <c r="B18" i="23"/>
  <c r="K15" i="23"/>
  <c r="D51" i="22"/>
  <c r="B51" i="22"/>
  <c r="D50" i="22"/>
  <c r="B50" i="22"/>
  <c r="D49" i="22"/>
  <c r="B49" i="22"/>
  <c r="D48" i="22"/>
  <c r="B48" i="22"/>
  <c r="D47" i="22"/>
  <c r="B47" i="22"/>
  <c r="D46" i="22"/>
  <c r="B46" i="22"/>
  <c r="D45" i="22"/>
  <c r="B45" i="22"/>
  <c r="D44" i="22"/>
  <c r="B44" i="22"/>
  <c r="D43" i="22"/>
  <c r="L53" i="22" s="1"/>
  <c r="B43" i="22"/>
  <c r="Q41" i="22"/>
  <c r="Q33" i="22"/>
  <c r="I33" i="22"/>
  <c r="C33" i="22" a="1"/>
  <c r="C33" i="22" s="1"/>
  <c r="B33" i="22"/>
  <c r="I32" i="22"/>
  <c r="C32" i="22" a="1"/>
  <c r="C32" i="22" s="1"/>
  <c r="B32" i="22"/>
  <c r="I31" i="22"/>
  <c r="C31" i="22" a="1"/>
  <c r="C31" i="22" s="1"/>
  <c r="B31" i="22"/>
  <c r="I30" i="22"/>
  <c r="C30" i="22" a="1"/>
  <c r="C30" i="22" s="1"/>
  <c r="B30" i="22"/>
  <c r="I29" i="22"/>
  <c r="C29" i="22" a="1"/>
  <c r="C29" i="22" s="1"/>
  <c r="B29" i="22"/>
  <c r="I28" i="22"/>
  <c r="C28" i="22" a="1"/>
  <c r="C28" i="22" s="1"/>
  <c r="B28" i="22"/>
  <c r="I27" i="22"/>
  <c r="C27" i="22" a="1"/>
  <c r="C27" i="22" s="1"/>
  <c r="B27" i="22"/>
  <c r="I26" i="22"/>
  <c r="C26" i="22" a="1"/>
  <c r="C26" i="22" s="1"/>
  <c r="B26" i="22"/>
  <c r="I25" i="22"/>
  <c r="C25" i="22" a="1"/>
  <c r="C25" i="22" s="1"/>
  <c r="B25" i="22"/>
  <c r="I24" i="22"/>
  <c r="C24" i="22" a="1"/>
  <c r="C24" i="22" s="1"/>
  <c r="B24" i="22"/>
  <c r="I23" i="22"/>
  <c r="C23" i="22" a="1"/>
  <c r="C23" i="22" s="1"/>
  <c r="B23" i="22"/>
  <c r="I22" i="22"/>
  <c r="C22" i="22" a="1"/>
  <c r="C22" i="22" s="1"/>
  <c r="B22" i="22"/>
  <c r="I21" i="22"/>
  <c r="C21" i="22" a="1"/>
  <c r="C21" i="22" s="1"/>
  <c r="B21" i="22"/>
  <c r="I20" i="22"/>
  <c r="C20" i="22" a="1"/>
  <c r="C20" i="22" s="1"/>
  <c r="B20" i="22"/>
  <c r="I19" i="22"/>
  <c r="C19" i="22" a="1"/>
  <c r="C19" i="22" s="1"/>
  <c r="B19" i="22"/>
  <c r="I18" i="22"/>
  <c r="C18" i="22" a="1"/>
  <c r="C18" i="22" s="1"/>
  <c r="B18" i="22"/>
  <c r="K15" i="22"/>
  <c r="D51" i="21"/>
  <c r="B51" i="21"/>
  <c r="D50" i="21"/>
  <c r="B50" i="21"/>
  <c r="D49" i="21"/>
  <c r="B49" i="21"/>
  <c r="D48" i="21"/>
  <c r="B48" i="21"/>
  <c r="D47" i="21"/>
  <c r="B47" i="21"/>
  <c r="D46" i="21"/>
  <c r="B46" i="21"/>
  <c r="D45" i="21"/>
  <c r="B45" i="21"/>
  <c r="D44" i="21"/>
  <c r="B44" i="21"/>
  <c r="D43" i="21"/>
  <c r="L53" i="21" s="1"/>
  <c r="B43" i="21"/>
  <c r="Q41" i="21"/>
  <c r="Q33" i="21"/>
  <c r="I33" i="21"/>
  <c r="C33" i="21" a="1"/>
  <c r="C33" i="21" s="1"/>
  <c r="B33" i="21"/>
  <c r="I32" i="21"/>
  <c r="C32" i="21" a="1"/>
  <c r="C32" i="21" s="1"/>
  <c r="B32" i="21"/>
  <c r="I31" i="21"/>
  <c r="C31" i="21" a="1"/>
  <c r="C31" i="21" s="1"/>
  <c r="B31" i="21"/>
  <c r="I30" i="21"/>
  <c r="C30" i="21" a="1"/>
  <c r="C30" i="21" s="1"/>
  <c r="B30" i="21"/>
  <c r="I29" i="21"/>
  <c r="C29" i="21" a="1"/>
  <c r="C29" i="21" s="1"/>
  <c r="B29" i="21"/>
  <c r="I28" i="21"/>
  <c r="C28" i="21" a="1"/>
  <c r="C28" i="21" s="1"/>
  <c r="B28" i="21"/>
  <c r="I27" i="21"/>
  <c r="C27" i="21" a="1"/>
  <c r="C27" i="21" s="1"/>
  <c r="B27" i="21"/>
  <c r="I26" i="21"/>
  <c r="C26" i="21" a="1"/>
  <c r="C26" i="21" s="1"/>
  <c r="B26" i="21"/>
  <c r="I25" i="21"/>
  <c r="C25" i="21" a="1"/>
  <c r="C25" i="21" s="1"/>
  <c r="B25" i="21"/>
  <c r="I24" i="21"/>
  <c r="C24" i="21" a="1"/>
  <c r="C24" i="21" s="1"/>
  <c r="B24" i="21"/>
  <c r="I23" i="21"/>
  <c r="C23" i="21" a="1"/>
  <c r="C23" i="21" s="1"/>
  <c r="B23" i="21"/>
  <c r="I22" i="21"/>
  <c r="C22" i="21" a="1"/>
  <c r="C22" i="21" s="1"/>
  <c r="B22" i="21"/>
  <c r="I21" i="21"/>
  <c r="C21" i="21" a="1"/>
  <c r="C21" i="21" s="1"/>
  <c r="B21" i="21"/>
  <c r="I20" i="21"/>
  <c r="C20" i="21" a="1"/>
  <c r="C20" i="21" s="1"/>
  <c r="B20" i="21"/>
  <c r="I19" i="21"/>
  <c r="C19" i="21" a="1"/>
  <c r="C19" i="21" s="1"/>
  <c r="B19" i="21"/>
  <c r="I18" i="21"/>
  <c r="C18" i="21" a="1"/>
  <c r="C18" i="21" s="1"/>
  <c r="B18" i="21"/>
  <c r="K15" i="21"/>
  <c r="D51" i="20"/>
  <c r="B51" i="20"/>
  <c r="D50" i="20"/>
  <c r="B50" i="20"/>
  <c r="D49" i="20"/>
  <c r="B49" i="20"/>
  <c r="D48" i="20"/>
  <c r="B48" i="20"/>
  <c r="D47" i="20"/>
  <c r="B47" i="20"/>
  <c r="D46" i="20"/>
  <c r="B46" i="20"/>
  <c r="D45" i="20"/>
  <c r="B45" i="20"/>
  <c r="D44" i="20"/>
  <c r="B44" i="20"/>
  <c r="D43" i="20"/>
  <c r="L53" i="20" s="1"/>
  <c r="B43" i="20"/>
  <c r="Q41" i="20"/>
  <c r="Q33" i="20"/>
  <c r="I33" i="20"/>
  <c r="C33" i="20" a="1"/>
  <c r="C33" i="20" s="1"/>
  <c r="B33" i="20"/>
  <c r="I32" i="20"/>
  <c r="C32" i="20" a="1"/>
  <c r="C32" i="20" s="1"/>
  <c r="B32" i="20"/>
  <c r="I31" i="20"/>
  <c r="J31" i="20" s="1"/>
  <c r="L31" i="20" s="1"/>
  <c r="C31" i="20" a="1"/>
  <c r="C31" i="20" s="1"/>
  <c r="B31" i="20"/>
  <c r="I30" i="20"/>
  <c r="C30" i="20" a="1"/>
  <c r="C30" i="20" s="1"/>
  <c r="B30" i="20"/>
  <c r="I29" i="20"/>
  <c r="C29" i="20" a="1"/>
  <c r="C29" i="20" s="1"/>
  <c r="B29" i="20"/>
  <c r="I28" i="20"/>
  <c r="C28" i="20" a="1"/>
  <c r="C28" i="20" s="1"/>
  <c r="B28" i="20"/>
  <c r="I27" i="20"/>
  <c r="J27" i="20" s="1"/>
  <c r="L27" i="20" s="1"/>
  <c r="C27" i="20" a="1"/>
  <c r="C27" i="20" s="1"/>
  <c r="B27" i="20"/>
  <c r="I26" i="20"/>
  <c r="C26" i="20" a="1"/>
  <c r="C26" i="20" s="1"/>
  <c r="B26" i="20"/>
  <c r="I25" i="20"/>
  <c r="C25" i="20" a="1"/>
  <c r="C25" i="20" s="1"/>
  <c r="B25" i="20"/>
  <c r="I24" i="20"/>
  <c r="C24" i="20" a="1"/>
  <c r="C24" i="20" s="1"/>
  <c r="B24" i="20"/>
  <c r="I23" i="20"/>
  <c r="J23" i="20" s="1"/>
  <c r="L23" i="20" s="1"/>
  <c r="C23" i="20" a="1"/>
  <c r="C23" i="20" s="1"/>
  <c r="B23" i="20"/>
  <c r="I22" i="20"/>
  <c r="C22" i="20" a="1"/>
  <c r="C22" i="20" s="1"/>
  <c r="B22" i="20"/>
  <c r="I21" i="20"/>
  <c r="C21" i="20" a="1"/>
  <c r="C21" i="20" s="1"/>
  <c r="B21" i="20"/>
  <c r="I20" i="20"/>
  <c r="C20" i="20" a="1"/>
  <c r="C20" i="20" s="1"/>
  <c r="B20" i="20"/>
  <c r="I19" i="20"/>
  <c r="J19" i="20" s="1"/>
  <c r="L19" i="20" s="1"/>
  <c r="C19" i="20" a="1"/>
  <c r="C19" i="20" s="1"/>
  <c r="B19" i="20"/>
  <c r="I18" i="20"/>
  <c r="C18" i="20" a="1"/>
  <c r="C18" i="20" s="1"/>
  <c r="B18" i="20"/>
  <c r="K15" i="20"/>
  <c r="D51" i="19"/>
  <c r="B51" i="19"/>
  <c r="D50" i="19"/>
  <c r="B50" i="19"/>
  <c r="D49" i="19"/>
  <c r="B49" i="19"/>
  <c r="D48" i="19"/>
  <c r="B48" i="19"/>
  <c r="D47" i="19"/>
  <c r="B47" i="19"/>
  <c r="D46" i="19"/>
  <c r="B46" i="19"/>
  <c r="D45" i="19"/>
  <c r="B45" i="19"/>
  <c r="D44" i="19"/>
  <c r="B44" i="19"/>
  <c r="D43" i="19"/>
  <c r="L53" i="19" s="1"/>
  <c r="B43" i="19"/>
  <c r="Q41" i="19"/>
  <c r="Q33" i="19"/>
  <c r="I33" i="19"/>
  <c r="C33" i="19" a="1"/>
  <c r="C33" i="19" s="1"/>
  <c r="B33" i="19"/>
  <c r="I32" i="19"/>
  <c r="C32" i="19" a="1"/>
  <c r="C32" i="19" s="1"/>
  <c r="B32" i="19"/>
  <c r="I31" i="19"/>
  <c r="C31" i="19" a="1"/>
  <c r="C31" i="19" s="1"/>
  <c r="B31" i="19"/>
  <c r="I30" i="19"/>
  <c r="C30" i="19" a="1"/>
  <c r="C30" i="19" s="1"/>
  <c r="B30" i="19"/>
  <c r="I29" i="19"/>
  <c r="C29" i="19" a="1"/>
  <c r="C29" i="19" s="1"/>
  <c r="B29" i="19"/>
  <c r="I28" i="19"/>
  <c r="C28" i="19" a="1"/>
  <c r="C28" i="19" s="1"/>
  <c r="B28" i="19"/>
  <c r="I27" i="19"/>
  <c r="C27" i="19" a="1"/>
  <c r="C27" i="19" s="1"/>
  <c r="B27" i="19"/>
  <c r="I26" i="19"/>
  <c r="C26" i="19" a="1"/>
  <c r="C26" i="19" s="1"/>
  <c r="B26" i="19"/>
  <c r="I25" i="19"/>
  <c r="C25" i="19" a="1"/>
  <c r="C25" i="19" s="1"/>
  <c r="B25" i="19"/>
  <c r="I24" i="19"/>
  <c r="C24" i="19" a="1"/>
  <c r="C24" i="19" s="1"/>
  <c r="B24" i="19"/>
  <c r="I23" i="19"/>
  <c r="J23" i="19" s="1"/>
  <c r="L23" i="19" s="1"/>
  <c r="C23" i="19" a="1"/>
  <c r="C23" i="19" s="1"/>
  <c r="B23" i="19"/>
  <c r="I22" i="19"/>
  <c r="C22" i="19" a="1"/>
  <c r="C22" i="19" s="1"/>
  <c r="B22" i="19"/>
  <c r="I21" i="19"/>
  <c r="C21" i="19" a="1"/>
  <c r="C21" i="19" s="1"/>
  <c r="B21" i="19"/>
  <c r="I20" i="19"/>
  <c r="C20" i="19" a="1"/>
  <c r="C20" i="19" s="1"/>
  <c r="B20" i="19"/>
  <c r="I19" i="19"/>
  <c r="J19" i="19" s="1"/>
  <c r="L19" i="19" s="1"/>
  <c r="C19" i="19" a="1"/>
  <c r="C19" i="19" s="1"/>
  <c r="B19" i="19"/>
  <c r="I18" i="19"/>
  <c r="C18" i="19" a="1"/>
  <c r="C18" i="19" s="1"/>
  <c r="B18" i="19"/>
  <c r="K15" i="19"/>
  <c r="Q41" i="18"/>
  <c r="Q41" i="7"/>
  <c r="D51" i="18"/>
  <c r="B51" i="18"/>
  <c r="D50" i="18"/>
  <c r="B50" i="18"/>
  <c r="D49" i="18"/>
  <c r="B49" i="18"/>
  <c r="D48" i="18"/>
  <c r="B48" i="18"/>
  <c r="D47" i="18"/>
  <c r="B47" i="18"/>
  <c r="D46" i="18"/>
  <c r="B46" i="18"/>
  <c r="D45" i="18"/>
  <c r="B45" i="18"/>
  <c r="D44" i="18"/>
  <c r="B44" i="18"/>
  <c r="D43" i="18"/>
  <c r="B43" i="18"/>
  <c r="Q33" i="18"/>
  <c r="I33" i="18"/>
  <c r="C33" i="18" a="1"/>
  <c r="C33" i="18" s="1"/>
  <c r="B33" i="18"/>
  <c r="I32" i="18"/>
  <c r="J32" i="18" s="1"/>
  <c r="L32" i="18" s="1"/>
  <c r="C32" i="18" a="1"/>
  <c r="C32" i="18" s="1"/>
  <c r="B32" i="18"/>
  <c r="I31" i="18"/>
  <c r="C31" i="18" a="1"/>
  <c r="C31" i="18" s="1"/>
  <c r="B31" i="18"/>
  <c r="I30" i="18"/>
  <c r="C30" i="18" a="1"/>
  <c r="C30" i="18" s="1"/>
  <c r="B30" i="18"/>
  <c r="I29" i="18"/>
  <c r="C29" i="18" a="1"/>
  <c r="C29" i="18" s="1"/>
  <c r="B29" i="18"/>
  <c r="I28" i="18"/>
  <c r="J28" i="18" s="1"/>
  <c r="L28" i="18" s="1"/>
  <c r="C28" i="18" a="1"/>
  <c r="C28" i="18" s="1"/>
  <c r="B28" i="18"/>
  <c r="I27" i="18"/>
  <c r="C27" i="18" a="1"/>
  <c r="C27" i="18" s="1"/>
  <c r="B27" i="18"/>
  <c r="I26" i="18"/>
  <c r="C26" i="18" a="1"/>
  <c r="C26" i="18" s="1"/>
  <c r="B26" i="18"/>
  <c r="I25" i="18"/>
  <c r="C25" i="18" a="1"/>
  <c r="C25" i="18" s="1"/>
  <c r="B25" i="18"/>
  <c r="I24" i="18"/>
  <c r="J24" i="18" s="1"/>
  <c r="L24" i="18" s="1"/>
  <c r="C24" i="18" a="1"/>
  <c r="C24" i="18" s="1"/>
  <c r="B24" i="18"/>
  <c r="I23" i="18"/>
  <c r="C23" i="18" a="1"/>
  <c r="C23" i="18" s="1"/>
  <c r="B23" i="18"/>
  <c r="I22" i="18"/>
  <c r="C22" i="18" a="1"/>
  <c r="C22" i="18" s="1"/>
  <c r="B22" i="18"/>
  <c r="I21" i="18"/>
  <c r="C21" i="18" a="1"/>
  <c r="C21" i="18" s="1"/>
  <c r="B21" i="18"/>
  <c r="I20" i="18"/>
  <c r="J20" i="18" s="1"/>
  <c r="L20" i="18" s="1"/>
  <c r="C20" i="18" a="1"/>
  <c r="C20" i="18" s="1"/>
  <c r="B20" i="18"/>
  <c r="I19" i="18"/>
  <c r="C19" i="18" a="1"/>
  <c r="C19" i="18" s="1"/>
  <c r="B19" i="18"/>
  <c r="I18" i="18"/>
  <c r="C18" i="18" a="1"/>
  <c r="C18" i="18" s="1"/>
  <c r="B18" i="18"/>
  <c r="K15" i="18"/>
  <c r="K15" i="7"/>
  <c r="D44" i="7"/>
  <c r="D45" i="7"/>
  <c r="D46" i="7"/>
  <c r="D47" i="7"/>
  <c r="D48" i="7"/>
  <c r="D49" i="7"/>
  <c r="D50" i="7"/>
  <c r="D51" i="7"/>
  <c r="D43" i="7"/>
  <c r="B51" i="7"/>
  <c r="B47" i="7"/>
  <c r="B48" i="7"/>
  <c r="B49" i="7"/>
  <c r="B50" i="7"/>
  <c r="B46" i="7"/>
  <c r="B45" i="7"/>
  <c r="B44" i="7"/>
  <c r="B43" i="7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H17" i="6" a="1"/>
  <c r="H17" i="6" s="1"/>
  <c r="J17" i="6" a="1"/>
  <c r="J17" i="6" s="1"/>
  <c r="G35" i="19" l="1"/>
  <c r="Q43" i="19" s="1"/>
  <c r="G35" i="20"/>
  <c r="Q43" i="20" s="1"/>
  <c r="Q53" i="20" s="1"/>
  <c r="G35" i="24"/>
  <c r="Q43" i="24" s="1"/>
  <c r="Q53" i="24" s="1"/>
  <c r="G35" i="25"/>
  <c r="Q43" i="25" s="1"/>
  <c r="Q53" i="25" s="1"/>
  <c r="Q53" i="19"/>
  <c r="J33" i="22"/>
  <c r="L33" i="22" s="1"/>
  <c r="J21" i="26"/>
  <c r="L21" i="26" s="1"/>
  <c r="J25" i="26"/>
  <c r="L25" i="26" s="1"/>
  <c r="J27" i="19"/>
  <c r="L27" i="19" s="1"/>
  <c r="J31" i="19"/>
  <c r="L31" i="19" s="1"/>
  <c r="J21" i="21"/>
  <c r="L21" i="21" s="1"/>
  <c r="J25" i="21"/>
  <c r="L25" i="21" s="1"/>
  <c r="J29" i="21"/>
  <c r="L29" i="21" s="1"/>
  <c r="J33" i="21"/>
  <c r="L33" i="21" s="1"/>
  <c r="J19" i="23"/>
  <c r="L19" i="23" s="1"/>
  <c r="J23" i="23"/>
  <c r="L23" i="23" s="1"/>
  <c r="J27" i="23"/>
  <c r="L27" i="23" s="1"/>
  <c r="J31" i="23"/>
  <c r="L31" i="23" s="1"/>
  <c r="J20" i="24"/>
  <c r="L20" i="24" s="1"/>
  <c r="J24" i="24"/>
  <c r="J28" i="24"/>
  <c r="J32" i="24"/>
  <c r="J21" i="25"/>
  <c r="L21" i="25" s="1"/>
  <c r="J25" i="25"/>
  <c r="L25" i="25" s="1"/>
  <c r="J29" i="25"/>
  <c r="L29" i="25" s="1"/>
  <c r="J33" i="25"/>
  <c r="L33" i="25" s="1"/>
  <c r="J19" i="27"/>
  <c r="L19" i="27" s="1"/>
  <c r="J23" i="27"/>
  <c r="L23" i="27" s="1"/>
  <c r="J27" i="27"/>
  <c r="L27" i="27" s="1"/>
  <c r="J31" i="27"/>
  <c r="L31" i="27" s="1"/>
  <c r="J25" i="22"/>
  <c r="L25" i="22" s="1"/>
  <c r="J33" i="26"/>
  <c r="L33" i="26" s="1"/>
  <c r="J29" i="19"/>
  <c r="L29" i="19" s="1"/>
  <c r="J19" i="21"/>
  <c r="L19" i="21" s="1"/>
  <c r="J33" i="23"/>
  <c r="L33" i="23" s="1"/>
  <c r="J21" i="27"/>
  <c r="J25" i="27"/>
  <c r="L25" i="27" s="1"/>
  <c r="J29" i="27"/>
  <c r="L29" i="27" s="1"/>
  <c r="J33" i="27"/>
  <c r="L33" i="27" s="1"/>
  <c r="J21" i="22"/>
  <c r="L21" i="22" s="1"/>
  <c r="J29" i="22"/>
  <c r="L29" i="22" s="1"/>
  <c r="J29" i="26"/>
  <c r="L29" i="26" s="1"/>
  <c r="J21" i="19"/>
  <c r="L21" i="19" s="1"/>
  <c r="J25" i="19"/>
  <c r="L25" i="19" s="1"/>
  <c r="J33" i="19"/>
  <c r="L33" i="19" s="1"/>
  <c r="J23" i="21"/>
  <c r="L23" i="21" s="1"/>
  <c r="J27" i="21"/>
  <c r="L27" i="21" s="1"/>
  <c r="J31" i="21"/>
  <c r="L31" i="21" s="1"/>
  <c r="J21" i="23"/>
  <c r="L21" i="23" s="1"/>
  <c r="J25" i="23"/>
  <c r="L25" i="23" s="1"/>
  <c r="J29" i="23"/>
  <c r="L29" i="23" s="1"/>
  <c r="J18" i="18"/>
  <c r="L18" i="18" s="1"/>
  <c r="J22" i="18"/>
  <c r="L22" i="18" s="1"/>
  <c r="J26" i="18"/>
  <c r="L26" i="18" s="1"/>
  <c r="J30" i="18"/>
  <c r="L30" i="18" s="1"/>
  <c r="J21" i="20"/>
  <c r="L21" i="20" s="1"/>
  <c r="J25" i="20"/>
  <c r="L25" i="20" s="1"/>
  <c r="J29" i="20"/>
  <c r="L29" i="20" s="1"/>
  <c r="J33" i="20"/>
  <c r="J19" i="22"/>
  <c r="L19" i="22" s="1"/>
  <c r="J23" i="22"/>
  <c r="L23" i="22" s="1"/>
  <c r="J27" i="22"/>
  <c r="L27" i="22" s="1"/>
  <c r="J31" i="22"/>
  <c r="L31" i="22" s="1"/>
  <c r="J21" i="24"/>
  <c r="L21" i="24" s="1"/>
  <c r="J25" i="24"/>
  <c r="L25" i="24" s="1"/>
  <c r="J29" i="24"/>
  <c r="L29" i="24" s="1"/>
  <c r="J33" i="24"/>
  <c r="L33" i="24" s="1"/>
  <c r="J19" i="26"/>
  <c r="L19" i="26" s="1"/>
  <c r="J23" i="26"/>
  <c r="L23" i="26" s="1"/>
  <c r="J27" i="26"/>
  <c r="L27" i="26" s="1"/>
  <c r="J31" i="26"/>
  <c r="L31" i="26" s="1"/>
  <c r="J21" i="28"/>
  <c r="L21" i="28" s="1"/>
  <c r="J25" i="28"/>
  <c r="L25" i="28" s="1"/>
  <c r="G35" i="28"/>
  <c r="Q43" i="28" s="1"/>
  <c r="Q53" i="28" s="1"/>
  <c r="J18" i="28"/>
  <c r="L18" i="28" s="1"/>
  <c r="J20" i="28"/>
  <c r="L20" i="28" s="1"/>
  <c r="J22" i="28"/>
  <c r="L22" i="28" s="1"/>
  <c r="J24" i="28"/>
  <c r="L24" i="28" s="1"/>
  <c r="J26" i="28"/>
  <c r="L26" i="28" s="1"/>
  <c r="J28" i="28"/>
  <c r="L28" i="28" s="1"/>
  <c r="J30" i="28"/>
  <c r="L30" i="28" s="1"/>
  <c r="J32" i="28"/>
  <c r="L32" i="28" s="1"/>
  <c r="J27" i="28"/>
  <c r="L27" i="28" s="1"/>
  <c r="J29" i="28"/>
  <c r="L29" i="28" s="1"/>
  <c r="J31" i="28"/>
  <c r="L31" i="28" s="1"/>
  <c r="L24" i="27"/>
  <c r="L21" i="27"/>
  <c r="J18" i="27"/>
  <c r="J20" i="27"/>
  <c r="L20" i="27" s="1"/>
  <c r="J22" i="27"/>
  <c r="L22" i="27" s="1"/>
  <c r="J24" i="27"/>
  <c r="J26" i="27"/>
  <c r="L26" i="27" s="1"/>
  <c r="J28" i="27"/>
  <c r="L28" i="27" s="1"/>
  <c r="J30" i="27"/>
  <c r="L30" i="27" s="1"/>
  <c r="J32" i="27"/>
  <c r="L32" i="27" s="1"/>
  <c r="G35" i="27"/>
  <c r="Q43" i="27" s="1"/>
  <c r="Q53" i="27" s="1"/>
  <c r="J18" i="26"/>
  <c r="J20" i="26"/>
  <c r="L20" i="26" s="1"/>
  <c r="J22" i="26"/>
  <c r="L22" i="26" s="1"/>
  <c r="J24" i="26"/>
  <c r="L24" i="26" s="1"/>
  <c r="J26" i="26"/>
  <c r="L26" i="26" s="1"/>
  <c r="J28" i="26"/>
  <c r="L28" i="26" s="1"/>
  <c r="J30" i="26"/>
  <c r="L30" i="26" s="1"/>
  <c r="J32" i="26"/>
  <c r="L32" i="26" s="1"/>
  <c r="L18" i="26"/>
  <c r="L20" i="25"/>
  <c r="L28" i="25"/>
  <c r="J18" i="25"/>
  <c r="J20" i="25"/>
  <c r="J22" i="25"/>
  <c r="L22" i="25" s="1"/>
  <c r="J24" i="25"/>
  <c r="L24" i="25" s="1"/>
  <c r="J26" i="25"/>
  <c r="L26" i="25" s="1"/>
  <c r="J28" i="25"/>
  <c r="J30" i="25"/>
  <c r="L30" i="25" s="1"/>
  <c r="J32" i="25"/>
  <c r="L32" i="25" s="1"/>
  <c r="L18" i="25"/>
  <c r="J18" i="24"/>
  <c r="J22" i="24"/>
  <c r="L22" i="24" s="1"/>
  <c r="J26" i="24"/>
  <c r="L26" i="24" s="1"/>
  <c r="J30" i="24"/>
  <c r="L30" i="24" s="1"/>
  <c r="L24" i="24"/>
  <c r="L28" i="24"/>
  <c r="L32" i="24"/>
  <c r="L28" i="23"/>
  <c r="J18" i="23"/>
  <c r="J20" i="23"/>
  <c r="L20" i="23" s="1"/>
  <c r="J22" i="23"/>
  <c r="L22" i="23" s="1"/>
  <c r="J24" i="23"/>
  <c r="L24" i="23" s="1"/>
  <c r="J26" i="23"/>
  <c r="L26" i="23" s="1"/>
  <c r="J28" i="23"/>
  <c r="J30" i="23"/>
  <c r="L30" i="23" s="1"/>
  <c r="J32" i="23"/>
  <c r="L32" i="23" s="1"/>
  <c r="G35" i="23"/>
  <c r="Q43" i="23" s="1"/>
  <c r="Q53" i="23" s="1"/>
  <c r="L22" i="22"/>
  <c r="J18" i="22"/>
  <c r="J20" i="22"/>
  <c r="L20" i="22" s="1"/>
  <c r="J22" i="22"/>
  <c r="J24" i="22"/>
  <c r="L24" i="22" s="1"/>
  <c r="J26" i="22"/>
  <c r="L26" i="22" s="1"/>
  <c r="J28" i="22"/>
  <c r="L28" i="22" s="1"/>
  <c r="J30" i="22"/>
  <c r="L30" i="22" s="1"/>
  <c r="J32" i="22"/>
  <c r="L32" i="22" s="1"/>
  <c r="G35" i="22"/>
  <c r="Q43" i="22" s="1"/>
  <c r="Q53" i="22" s="1"/>
  <c r="L28" i="21"/>
  <c r="J18" i="21"/>
  <c r="L18" i="21" s="1"/>
  <c r="J20" i="21"/>
  <c r="L20" i="21" s="1"/>
  <c r="J22" i="21"/>
  <c r="L22" i="21" s="1"/>
  <c r="J24" i="21"/>
  <c r="L24" i="21" s="1"/>
  <c r="J26" i="21"/>
  <c r="L26" i="21" s="1"/>
  <c r="J28" i="21"/>
  <c r="J30" i="21"/>
  <c r="L30" i="21" s="1"/>
  <c r="J32" i="21"/>
  <c r="L32" i="21" s="1"/>
  <c r="G35" i="21"/>
  <c r="Q43" i="21" s="1"/>
  <c r="Q53" i="21" s="1"/>
  <c r="L33" i="20"/>
  <c r="J18" i="20"/>
  <c r="J20" i="20"/>
  <c r="L20" i="20" s="1"/>
  <c r="J22" i="20"/>
  <c r="L22" i="20" s="1"/>
  <c r="J24" i="20"/>
  <c r="L24" i="20" s="1"/>
  <c r="J26" i="20"/>
  <c r="L26" i="20" s="1"/>
  <c r="J28" i="20"/>
  <c r="L28" i="20" s="1"/>
  <c r="J30" i="20"/>
  <c r="L30" i="20" s="1"/>
  <c r="J32" i="20"/>
  <c r="L32" i="20" s="1"/>
  <c r="L18" i="20"/>
  <c r="L53" i="18"/>
  <c r="J18" i="19"/>
  <c r="J20" i="19"/>
  <c r="L20" i="19" s="1"/>
  <c r="J22" i="19"/>
  <c r="L22" i="19" s="1"/>
  <c r="J24" i="19"/>
  <c r="L24" i="19" s="1"/>
  <c r="J26" i="19"/>
  <c r="L26" i="19" s="1"/>
  <c r="J28" i="19"/>
  <c r="L28" i="19" s="1"/>
  <c r="J30" i="19"/>
  <c r="L30" i="19" s="1"/>
  <c r="J32" i="19"/>
  <c r="L32" i="19" s="1"/>
  <c r="L18" i="19"/>
  <c r="G35" i="18"/>
  <c r="Q43" i="18" s="1"/>
  <c r="Q53" i="18" s="1"/>
  <c r="J19" i="18"/>
  <c r="J21" i="18"/>
  <c r="L21" i="18" s="1"/>
  <c r="J23" i="18"/>
  <c r="L23" i="18" s="1"/>
  <c r="J25" i="18"/>
  <c r="L25" i="18" s="1"/>
  <c r="J27" i="18"/>
  <c r="L27" i="18" s="1"/>
  <c r="J29" i="18"/>
  <c r="L29" i="18" s="1"/>
  <c r="J31" i="18"/>
  <c r="L31" i="18" s="1"/>
  <c r="J33" i="18"/>
  <c r="L33" i="18" s="1"/>
  <c r="I35" i="19" l="1"/>
  <c r="I35" i="27"/>
  <c r="I35" i="24"/>
  <c r="I35" i="25"/>
  <c r="I35" i="26"/>
  <c r="I35" i="28"/>
  <c r="L35" i="28"/>
  <c r="P35" i="28" s="1"/>
  <c r="L18" i="27"/>
  <c r="L35" i="27" s="1"/>
  <c r="P35" i="27" s="1"/>
  <c r="L35" i="26"/>
  <c r="P35" i="26" s="1"/>
  <c r="L35" i="25"/>
  <c r="P35" i="25" s="1"/>
  <c r="L18" i="24"/>
  <c r="L35" i="24" s="1"/>
  <c r="P35" i="24" s="1"/>
  <c r="I35" i="23"/>
  <c r="L18" i="23"/>
  <c r="L35" i="23" s="1"/>
  <c r="P35" i="23" s="1"/>
  <c r="I35" i="22"/>
  <c r="L18" i="22"/>
  <c r="L35" i="22" s="1"/>
  <c r="P35" i="22" s="1"/>
  <c r="L35" i="21"/>
  <c r="P35" i="21" s="1"/>
  <c r="I35" i="21"/>
  <c r="L35" i="20"/>
  <c r="P35" i="20" s="1"/>
  <c r="I35" i="20"/>
  <c r="L35" i="19"/>
  <c r="P35" i="19" s="1"/>
  <c r="I35" i="18"/>
  <c r="L19" i="18"/>
  <c r="L35" i="18"/>
  <c r="P35" i="18" s="1"/>
  <c r="J29" i="6"/>
  <c r="J26" i="6"/>
  <c r="I17" i="6" a="1"/>
  <c r="I17" i="6" s="1"/>
  <c r="L53" i="7"/>
  <c r="Q33" i="7"/>
  <c r="I19" i="7"/>
  <c r="J19" i="7" s="1"/>
  <c r="I20" i="7"/>
  <c r="J20" i="7" s="1"/>
  <c r="L20" i="7" s="1"/>
  <c r="I21" i="7"/>
  <c r="J21" i="7" s="1"/>
  <c r="L21" i="7" s="1"/>
  <c r="I22" i="7"/>
  <c r="I23" i="7"/>
  <c r="I24" i="7"/>
  <c r="J24" i="7" s="1"/>
  <c r="L24" i="7" s="1"/>
  <c r="I25" i="7"/>
  <c r="J25" i="7" s="1"/>
  <c r="L25" i="7" s="1"/>
  <c r="I26" i="7"/>
  <c r="I27" i="7"/>
  <c r="I28" i="7"/>
  <c r="J28" i="7" s="1"/>
  <c r="L28" i="7" s="1"/>
  <c r="I29" i="7"/>
  <c r="J29" i="7" s="1"/>
  <c r="L29" i="7" s="1"/>
  <c r="I30" i="7"/>
  <c r="I31" i="7"/>
  <c r="I32" i="7"/>
  <c r="J32" i="7" s="1"/>
  <c r="L32" i="7" s="1"/>
  <c r="I33" i="7"/>
  <c r="J33" i="7" s="1"/>
  <c r="L33" i="7" s="1"/>
  <c r="I18" i="7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B24" i="7"/>
  <c r="B25" i="7"/>
  <c r="B26" i="7"/>
  <c r="B27" i="7"/>
  <c r="B28" i="7"/>
  <c r="B29" i="7"/>
  <c r="B30" i="7"/>
  <c r="B31" i="7"/>
  <c r="B32" i="7"/>
  <c r="B33" i="7"/>
  <c r="B23" i="7"/>
  <c r="B19" i="7"/>
  <c r="B20" i="7"/>
  <c r="B21" i="7"/>
  <c r="B22" i="7"/>
  <c r="B18" i="7"/>
  <c r="F4" i="3" a="1"/>
  <c r="F4" i="3" s="1"/>
  <c r="Q45" i="28" l="1"/>
  <c r="Q49" i="28"/>
  <c r="Q45" i="27"/>
  <c r="Q49" i="27"/>
  <c r="Q45" i="26"/>
  <c r="Q49" i="26"/>
  <c r="Q45" i="25"/>
  <c r="Q49" i="25"/>
  <c r="Q49" i="24"/>
  <c r="Q45" i="24"/>
  <c r="Q45" i="23"/>
  <c r="Q49" i="23"/>
  <c r="Q45" i="22"/>
  <c r="Q49" i="22"/>
  <c r="Q45" i="21"/>
  <c r="Q49" i="21"/>
  <c r="Q45" i="20"/>
  <c r="Q49" i="20"/>
  <c r="Q45" i="19"/>
  <c r="Q49" i="19"/>
  <c r="Q45" i="18"/>
  <c r="M5" i="3" s="1"/>
  <c r="Q49" i="18"/>
  <c r="J27" i="7"/>
  <c r="L27" i="7" s="1"/>
  <c r="J31" i="7"/>
  <c r="L31" i="7" s="1"/>
  <c r="J23" i="7"/>
  <c r="L23" i="7" s="1"/>
  <c r="G35" i="7"/>
  <c r="Q43" i="7" s="1"/>
  <c r="J18" i="7"/>
  <c r="J30" i="7"/>
  <c r="L30" i="7" s="1"/>
  <c r="J26" i="7"/>
  <c r="L26" i="7" s="1"/>
  <c r="J22" i="7"/>
  <c r="L22" i="7" s="1"/>
  <c r="L19" i="7"/>
  <c r="Q47" i="19" l="1"/>
  <c r="M7" i="3"/>
  <c r="Q47" i="21"/>
  <c r="M8" i="3"/>
  <c r="Q47" i="23"/>
  <c r="M10" i="3"/>
  <c r="Q47" i="25"/>
  <c r="M12" i="3"/>
  <c r="Q47" i="27"/>
  <c r="M14" i="3"/>
  <c r="Q47" i="24"/>
  <c r="M11" i="3"/>
  <c r="Q47" i="20"/>
  <c r="M6" i="3"/>
  <c r="Q47" i="22"/>
  <c r="M9" i="3"/>
  <c r="Q47" i="26"/>
  <c r="M13" i="3"/>
  <c r="Q47" i="28"/>
  <c r="M15" i="3"/>
  <c r="Q47" i="18"/>
  <c r="I35" i="7"/>
  <c r="L18" i="7"/>
  <c r="L35" i="7" s="1"/>
  <c r="P35" i="7" s="1"/>
  <c r="Q49" i="7" l="1"/>
  <c r="Q45" i="7"/>
  <c r="Q53" i="7" l="1"/>
  <c r="M4" i="3"/>
  <c r="I18" i="29" s="1"/>
  <c r="Q51" i="18"/>
  <c r="Q4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<sst xmlns="http://schemas.openxmlformats.org/spreadsheetml/2006/main" count="581" uniqueCount="147">
  <si>
    <t>CADASTRO DOS PACIENTES</t>
  </si>
  <si>
    <t>NOME COMPLETO</t>
  </si>
  <si>
    <t>CPF</t>
  </si>
  <si>
    <t>VALOR ACORDADO</t>
  </si>
  <si>
    <t>FREQUÊNCIA</t>
  </si>
  <si>
    <t>DIA DA SESSÃO</t>
  </si>
  <si>
    <t>HORÁRIO</t>
  </si>
  <si>
    <t>Segunda-feira</t>
  </si>
  <si>
    <t>Terça-feira</t>
  </si>
  <si>
    <t>Quarta-feira</t>
  </si>
  <si>
    <t>Quinta-feira</t>
  </si>
  <si>
    <t>Sexta-feira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</si>
  <si>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</si>
  <si>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</si>
  <si>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</si>
  <si>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</si>
  <si>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</si>
  <si>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</si>
  <si>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</si>
  <si>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</si>
  <si>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</si>
  <si>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</si>
  <si>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</si>
  <si>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</si>
  <si>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</si>
  <si>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PAGAMENTOS PENDENTES</t>
  </si>
  <si>
    <t>VALOR PENDENTE</t>
  </si>
  <si>
    <t>Dias</t>
  </si>
  <si>
    <t>Horário</t>
  </si>
  <si>
    <t>JANEIRO</t>
  </si>
  <si>
    <t>VALOR TOTAL RECEBIDO</t>
  </si>
  <si>
    <t>ANÁLISE DO MÊS</t>
  </si>
  <si>
    <t>VALOR TOTAL LÍQUIDO RECEBIDO</t>
  </si>
  <si>
    <t>Descrição</t>
  </si>
  <si>
    <t>ENTRADAS</t>
  </si>
  <si>
    <t>NOME COMPLETO DO PACIENTE</t>
  </si>
  <si>
    <t>ENTRADAS EXTRAS</t>
  </si>
  <si>
    <t>SAÍDAS</t>
  </si>
  <si>
    <t xml:space="preserve">VALOR </t>
  </si>
  <si>
    <t>DESCRIÇÃO</t>
  </si>
  <si>
    <t>DATA DA SESSÃO EM ABERTO</t>
  </si>
  <si>
    <t>SITUAÇÃO</t>
  </si>
  <si>
    <t>Pacientes filtrado</t>
  </si>
  <si>
    <t>PAULO</t>
  </si>
  <si>
    <t>TOTAL BRUTO</t>
  </si>
  <si>
    <t>TOTAL LIQUIDO</t>
  </si>
  <si>
    <t>TOTAIS DAS ENTRADAS COMUNS</t>
  </si>
  <si>
    <t xml:space="preserve"> %=</t>
  </si>
  <si>
    <t>IMPOSTOS</t>
  </si>
  <si>
    <t>TOTAL DE ENTRADAS EXTRAS</t>
  </si>
  <si>
    <t>TOTAL DE ENTRADAS GERAL LÍQUIDO</t>
  </si>
  <si>
    <t>VALOR IDEAL À RECEBER</t>
  </si>
  <si>
    <t>VALOR TOTAL BRUTO DE ENTRADAS</t>
  </si>
  <si>
    <t>VALOR TOTAL LÍQUIDO DE ENTRADAS</t>
  </si>
  <si>
    <t>VALOR TOTAL LÍQUIDO (ENTRADAS E SAÍDAS)</t>
  </si>
  <si>
    <t>META MENSAL (VALOR DE ENTRADAS)</t>
  </si>
  <si>
    <t>RELAÇÃO COM O MÊS ANTERIOR (entradas e saídas)</t>
  </si>
  <si>
    <t>Valor de saída</t>
  </si>
  <si>
    <t>Gastos Fixos</t>
  </si>
  <si>
    <t>Gastos Variáveis</t>
  </si>
  <si>
    <t>FEVEREIRO</t>
  </si>
  <si>
    <t>VALOR PENDENTE POR SESSÃO</t>
  </si>
  <si>
    <t>SESSÕES EM ABERTO</t>
  </si>
  <si>
    <t>SELECIONE O PACIENTE:</t>
  </si>
  <si>
    <t>PESQUISA RÁPIDA DE VALORES E SESSÕES EM ABERTO</t>
  </si>
  <si>
    <t>VALOR TOTAL PENDENTE DESTE/A PACIENTE</t>
  </si>
  <si>
    <t>VALOR TOTAL PENDENTE DE TODOS OS PACIENTES</t>
  </si>
  <si>
    <t>Emitiu?</t>
  </si>
  <si>
    <t>Desconto</t>
  </si>
  <si>
    <t>TOTAl GERAL DE SAÍDAS</t>
  </si>
  <si>
    <t>INSTRUÇÕES DE USO</t>
  </si>
  <si>
    <t>CADASTRO DO/A PSICÓLOGO/A</t>
  </si>
  <si>
    <t>REGISTRE SEUS DADOS E META MENSAL</t>
  </si>
  <si>
    <t>REGISTRE SEUS GASTOS FIXOS</t>
  </si>
  <si>
    <t>CPF/CNPJ:</t>
  </si>
  <si>
    <t xml:space="preserve"> CRP:</t>
  </si>
  <si>
    <t>Agora, é a vez de cadastrar os pacientes e as demais informações solicitadas. Clique no botão ao lado para ir à pagina. Quando acabar, clique no botão "Retornar ao menu" para voltar a esta aba</t>
  </si>
  <si>
    <t>Este é o Menu Inicial de sua planilha. Aqui, você pode acessar a todas as abas através de botões simples que se encontram abaixo das instruções abaixo.</t>
  </si>
  <si>
    <t>Antes de começar a usar, é necessário que realize alguns cadastros de dados para o bom funcionamento de sua planilha</t>
  </si>
  <si>
    <t>Abaixo seguem instruções</t>
  </si>
  <si>
    <t>Há também, em toda aba, um botão chamado "Retornar ao menu" em que te dará a possibilidade de voltar a este menu sempre que quiser.</t>
  </si>
  <si>
    <t>Cadastre primeiro alguns dados iniciais no botão ao lado. Após realizar cadastro inicial, clique no botão "Retornar ao menu" para voltar a esta aba</t>
  </si>
  <si>
    <t>Prontinho! Agora é a vez de conhecer um pouco sua planilha.</t>
  </si>
  <si>
    <t>Na aba "Pendentes" será o espaço reservado para você registrar pagamentos que ainda serão feitos de sessões já realizadas. Clique no botão para acessar aba:</t>
  </si>
  <si>
    <t>EMISSÃO DE NF-e OU RECIBO</t>
  </si>
  <si>
    <t>Nome Completo:</t>
  </si>
  <si>
    <t>Você Emite Nf-E?</t>
  </si>
  <si>
    <t>Se Sim, Qual Percentual De Desconto?</t>
  </si>
  <si>
    <t>Meta De Entrada De Valor Bruto Mensal</t>
  </si>
  <si>
    <t>RECEBIDO DE CADA SESSÃO</t>
  </si>
  <si>
    <t>SESSÃO 5</t>
  </si>
  <si>
    <t>SESSÃO 1</t>
  </si>
  <si>
    <t>SESSÃO 2</t>
  </si>
  <si>
    <t>SESSÃO 3</t>
  </si>
  <si>
    <t>SESSÃO 4</t>
  </si>
  <si>
    <t>Registrar com um X as sessões que foram pagas</t>
  </si>
  <si>
    <t>Sua planilha está dividida em meses. Nas abas dos meses, você observará que tem colunas em branco e outras em azul claro. Você só precisará registrar nas colunas e linhas em branco. Assim, você só precisará:</t>
  </si>
  <si>
    <t>E pronto, todo o resto ela calcula para você! :)</t>
  </si>
  <si>
    <t>Agora, você pode ir aqui embaixo no quadro de botões e acessar qualquer aba de sua planilha!</t>
  </si>
  <si>
    <t>QUADRO DE BOTÕES</t>
  </si>
  <si>
    <t>MESES</t>
  </si>
  <si>
    <t>BOTÕES GERAIS</t>
  </si>
  <si>
    <t>PLANILHA FINANCEIRA DE ATENDIMENTOS CLÍNICOS PSICOLÓGICOS</t>
  </si>
  <si>
    <r>
      <t xml:space="preserve">Registrar as </t>
    </r>
    <r>
      <rPr>
        <b/>
        <sz val="16"/>
        <color theme="1"/>
        <rFont val="Bahnschrift Light Condensed"/>
        <family val="2"/>
      </rPr>
      <t>entradas extras</t>
    </r>
    <r>
      <rPr>
        <sz val="16"/>
        <color theme="1"/>
        <rFont val="Bahnschrift Light Condensed"/>
        <family val="2"/>
      </rPr>
      <t xml:space="preserve"> que você pode ter no mês e as </t>
    </r>
    <r>
      <rPr>
        <b/>
        <sz val="16"/>
        <color theme="1"/>
        <rFont val="Bahnschrift Light Condensed"/>
        <family val="2"/>
      </rPr>
      <t>saídas variáveis</t>
    </r>
  </si>
  <si>
    <t>% ATINGIDO DA META QUE FOI ESTABELCIDA</t>
  </si>
  <si>
    <t>% ATINGIDO EM RELAÇÃO AO IDEAL DE ENTRADA</t>
  </si>
  <si>
    <t>% LÍQUIDO EM RELAÇÃO AO MÊS ANTERIOR</t>
  </si>
  <si>
    <t>ANÁLISE DO ANO</t>
  </si>
  <si>
    <t>VALOR TOTAL BRUTO FATURADO</t>
  </si>
  <si>
    <t>VALOR TOTAL LÍQUIDO FATURADO</t>
  </si>
  <si>
    <t>MÉDIA DE FATURAMENTO ANUAL</t>
  </si>
  <si>
    <t>% DA MÉDIA EM RELAÇÃO A META MENSAL</t>
  </si>
  <si>
    <t>ANÁLISE ANUAL</t>
  </si>
  <si>
    <t>VALOR TOTAL DE SAÍDAS</t>
  </si>
  <si>
    <t xml:space="preserve">Janeiro 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</si>
  <si>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</si>
  <si>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</si>
  <si>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</si>
  <si>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</si>
  <si>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</si>
  <si>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</si>
  <si>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</si>
  <si>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</si>
  <si>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</si>
  <si>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</si>
  <si>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</si>
  <si>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 DE MELHOR FATURAMENTO (LÍQUIDO)</t>
  </si>
  <si>
    <t>MÊS DE PIOR FATURAMENTO (LÍQUIDO)</t>
  </si>
  <si>
    <t>FATURAMENTO MENSAL LIQUIDO</t>
  </si>
  <si>
    <t>MARÇO</t>
  </si>
  <si>
    <t>A</t>
  </si>
  <si>
    <t>B</t>
  </si>
  <si>
    <t>C</t>
  </si>
  <si>
    <t>D</t>
  </si>
  <si>
    <t>E</t>
  </si>
  <si>
    <t>F</t>
  </si>
  <si>
    <t>G</t>
  </si>
  <si>
    <t>H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</si>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</sst>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[$-F400]h:mm:ss\ AM/PM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Bahnschrift SemiBold"/>
      <family val="2"/>
    </font>
    <font>
      <b/>
      <sz val="18"/>
      <name val="Bahnschrift SemiBold"/>
      <family val="2"/>
    </font>
    <font>
      <b/>
      <sz val="14"/>
      <name val="Bahnschrift SemiBold"/>
      <family val="2"/>
    </font>
    <font>
      <sz val="8"/>
      <name val="Calibri"/>
      <family val="2"/>
      <scheme val="minor"/>
    </font>
    <font>
      <sz val="16"/>
      <color theme="1"/>
      <name val="Bahnschrift Light Condensed"/>
      <family val="2"/>
    </font>
    <font>
      <b/>
      <sz val="14"/>
      <color theme="0"/>
      <name val="Bahnschrift SemiBold"/>
      <family val="2"/>
    </font>
    <font>
      <b/>
      <sz val="22"/>
      <color theme="0"/>
      <name val="Bahnschrift SemiBold"/>
      <family val="2"/>
    </font>
    <font>
      <b/>
      <sz val="20"/>
      <color theme="0"/>
      <name val="Bahnschrift SemiBold"/>
      <family val="2"/>
    </font>
    <font>
      <b/>
      <sz val="16"/>
      <color theme="1"/>
      <name val="Bahnschrift Light Condensed"/>
      <family val="2"/>
    </font>
    <font>
      <b/>
      <sz val="16"/>
      <name val="Bahnschrift Light Condensed"/>
      <family val="2"/>
    </font>
    <font>
      <b/>
      <sz val="72"/>
      <color theme="0"/>
      <name val="Bahnschrift SemiBold"/>
      <family val="2"/>
    </font>
    <font>
      <b/>
      <sz val="14"/>
      <color theme="1"/>
      <name val="Bahnschrift SemiBold"/>
      <family val="2"/>
    </font>
    <font>
      <b/>
      <sz val="48"/>
      <color theme="0"/>
      <name val="Bahnschrift SemiBold"/>
      <family val="2"/>
    </font>
    <font>
      <b/>
      <sz val="26"/>
      <color theme="0"/>
      <name val="Bahnschrift SemiBold"/>
      <family val="2"/>
    </font>
    <font>
      <sz val="18"/>
      <color theme="1"/>
      <name val="Bahnschrift Light Condensed"/>
      <family val="2"/>
    </font>
    <font>
      <sz val="72"/>
      <color theme="1"/>
      <name val="Bahnschrift Light Condensed"/>
      <family val="2"/>
    </font>
  </fonts>
  <fills count="9">
    <fill>
      <patternFill patternType="none"/>
    </fill>
    <fill>
      <patternFill patternType="gray125"/>
    </fill>
    <fill>
      <patternFill patternType="solid">
        <fgColor rgb="FF429594"/>
        <bgColor indexed="64"/>
      </patternFill>
    </fill>
    <fill>
      <patternFill patternType="solid">
        <fgColor rgb="FF2E54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rgb="FF429594"/>
      </right>
      <top style="thick">
        <color rgb="FF429594"/>
      </top>
      <bottom/>
      <diagonal/>
    </border>
    <border>
      <left/>
      <right style="thick">
        <color rgb="FF429594"/>
      </right>
      <top style="dotted">
        <color rgb="FF429594"/>
      </top>
      <bottom style="dotted">
        <color rgb="FF429594"/>
      </bottom>
      <diagonal/>
    </border>
    <border>
      <left/>
      <right style="thick">
        <color rgb="FF429594"/>
      </right>
      <top style="dotted">
        <color rgb="FF429594"/>
      </top>
      <bottom style="thick">
        <color rgb="FF429594"/>
      </bottom>
      <diagonal/>
    </border>
    <border>
      <left style="thick">
        <color rgb="FF429594"/>
      </left>
      <right/>
      <top/>
      <bottom style="dotted">
        <color rgb="FF429594"/>
      </bottom>
      <diagonal/>
    </border>
    <border>
      <left style="thick">
        <color rgb="FF429594"/>
      </left>
      <right/>
      <top/>
      <bottom/>
      <diagonal/>
    </border>
    <border>
      <left style="medium">
        <color theme="2"/>
      </left>
      <right style="medium">
        <color theme="2"/>
      </right>
      <top style="thick">
        <color rgb="FF429594"/>
      </top>
      <bottom style="dotted">
        <color rgb="FF429594"/>
      </bottom>
      <diagonal/>
    </border>
    <border>
      <left style="medium">
        <color theme="2"/>
      </left>
      <right style="thick">
        <color rgb="FF429594"/>
      </right>
      <top style="thick">
        <color rgb="FF429594"/>
      </top>
      <bottom style="dotted">
        <color rgb="FF429594"/>
      </bottom>
      <diagonal/>
    </border>
    <border>
      <left style="medium">
        <color theme="2"/>
      </left>
      <right style="medium">
        <color theme="2"/>
      </right>
      <top style="dotted">
        <color rgb="FF429594"/>
      </top>
      <bottom/>
      <diagonal/>
    </border>
    <border>
      <left style="medium">
        <color theme="2"/>
      </left>
      <right style="thick">
        <color rgb="FF429594"/>
      </right>
      <top style="dotted">
        <color rgb="FF429594"/>
      </top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/>
      <top/>
      <bottom/>
      <diagonal/>
    </border>
    <border>
      <left style="medium">
        <color theme="2"/>
      </left>
      <right style="medium">
        <color theme="2"/>
      </right>
      <top/>
      <bottom style="dotted">
        <color rgb="FF429594"/>
      </bottom>
      <diagonal/>
    </border>
    <border>
      <left style="medium">
        <color theme="2"/>
      </left>
      <right style="thick">
        <color rgb="FF429594"/>
      </right>
      <top/>
      <bottom style="dotted">
        <color rgb="FF429594"/>
      </bottom>
      <diagonal/>
    </border>
    <border>
      <left style="medium">
        <color theme="2"/>
      </left>
      <right style="medium">
        <color theme="2"/>
      </right>
      <top style="dotted">
        <color rgb="FF429594"/>
      </top>
      <bottom style="dotted">
        <color rgb="FF429594"/>
      </bottom>
      <diagonal/>
    </border>
    <border>
      <left style="medium">
        <color theme="2"/>
      </left>
      <right style="medium">
        <color theme="2"/>
      </right>
      <top style="dotted">
        <color rgb="FF429594"/>
      </top>
      <bottom style="thick">
        <color rgb="FF429594"/>
      </bottom>
      <diagonal/>
    </border>
    <border>
      <left style="medium">
        <color theme="2"/>
      </left>
      <right style="thick">
        <color rgb="FF429594"/>
      </right>
      <top/>
      <bottom/>
      <diagonal/>
    </border>
    <border>
      <left/>
      <right style="thick">
        <color rgb="FF429594"/>
      </right>
      <top/>
      <bottom/>
      <diagonal/>
    </border>
    <border>
      <left style="thick">
        <color rgb="FF429594"/>
      </left>
      <right/>
      <top style="thick">
        <color rgb="FF429594"/>
      </top>
      <bottom/>
      <diagonal/>
    </border>
    <border>
      <left/>
      <right/>
      <top style="thick">
        <color rgb="FF429594"/>
      </top>
      <bottom/>
      <diagonal/>
    </border>
    <border>
      <left style="thick">
        <color rgb="FF429594"/>
      </left>
      <right/>
      <top/>
      <bottom style="thick">
        <color rgb="FF429594"/>
      </bottom>
      <diagonal/>
    </border>
    <border>
      <left/>
      <right/>
      <top/>
      <bottom style="thick">
        <color rgb="FF429594"/>
      </bottom>
      <diagonal/>
    </border>
    <border>
      <left/>
      <right style="thick">
        <color rgb="FF429594"/>
      </right>
      <top/>
      <bottom style="thick">
        <color rgb="FF429594"/>
      </bottom>
      <diagonal/>
    </border>
    <border>
      <left style="medium">
        <color theme="2"/>
      </left>
      <right/>
      <top style="dotted">
        <color rgb="FF429594"/>
      </top>
      <bottom style="dotted">
        <color rgb="FF429594"/>
      </bottom>
      <diagonal/>
    </border>
    <border>
      <left style="medium">
        <color theme="2"/>
      </left>
      <right/>
      <top style="dotted">
        <color rgb="FF429594"/>
      </top>
      <bottom style="thick">
        <color rgb="FF429594"/>
      </bottom>
      <diagonal/>
    </border>
    <border>
      <left style="thick">
        <color rgb="FF429594"/>
      </left>
      <right/>
      <top style="dotted">
        <color rgb="FF429594"/>
      </top>
      <bottom style="thick">
        <color rgb="FF429594"/>
      </bottom>
      <diagonal/>
    </border>
    <border>
      <left style="medium">
        <color theme="2"/>
      </left>
      <right style="medium">
        <color theme="2"/>
      </right>
      <top style="thick">
        <color rgb="FF429594"/>
      </top>
      <bottom/>
      <diagonal/>
    </border>
    <border>
      <left style="medium">
        <color theme="2"/>
      </left>
      <right/>
      <top style="thick">
        <color rgb="FF429594"/>
      </top>
      <bottom/>
      <diagonal/>
    </border>
    <border>
      <left/>
      <right style="medium">
        <color theme="2"/>
      </right>
      <top style="thick">
        <color rgb="FF429594"/>
      </top>
      <bottom/>
      <diagonal/>
    </border>
    <border>
      <left style="medium">
        <color theme="2"/>
      </left>
      <right/>
      <top/>
      <bottom style="thick">
        <color rgb="FF429594"/>
      </bottom>
      <diagonal/>
    </border>
    <border>
      <left/>
      <right style="medium">
        <color theme="2"/>
      </right>
      <top/>
      <bottom style="thick">
        <color rgb="FF429594"/>
      </bottom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/>
      <top/>
      <bottom style="dotted">
        <color rgb="FF429594"/>
      </bottom>
      <diagonal/>
    </border>
    <border>
      <left/>
      <right style="medium">
        <color theme="2"/>
      </right>
      <top/>
      <bottom style="dotted">
        <color rgb="FF429594"/>
      </bottom>
      <diagonal/>
    </border>
    <border>
      <left style="medium">
        <color theme="2"/>
      </left>
      <right/>
      <top style="dotted">
        <color rgb="FF429594"/>
      </top>
      <bottom/>
      <diagonal/>
    </border>
    <border>
      <left/>
      <right style="medium">
        <color theme="2"/>
      </right>
      <top style="dotted">
        <color rgb="FF429594"/>
      </top>
      <bottom/>
      <diagonal/>
    </border>
    <border>
      <left style="thick">
        <color rgb="FF429594"/>
      </left>
      <right style="medium">
        <color theme="2"/>
      </right>
      <top style="thick">
        <color rgb="FF429594"/>
      </top>
      <bottom/>
      <diagonal/>
    </border>
    <border>
      <left style="thick">
        <color rgb="FF429594"/>
      </left>
      <right style="medium">
        <color theme="2"/>
      </right>
      <top/>
      <bottom/>
      <diagonal/>
    </border>
    <border>
      <left style="thick">
        <color rgb="FF429594"/>
      </left>
      <right/>
      <top style="dotted">
        <color rgb="FF429594"/>
      </top>
      <bottom/>
      <diagonal/>
    </border>
    <border>
      <left/>
      <right/>
      <top style="dotted">
        <color rgb="FF429594"/>
      </top>
      <bottom/>
      <diagonal/>
    </border>
    <border>
      <left/>
      <right/>
      <top/>
      <bottom style="dotted">
        <color rgb="FF429594"/>
      </bottom>
      <diagonal/>
    </border>
    <border>
      <left style="thick">
        <color rgb="FF429594"/>
      </left>
      <right/>
      <top style="dotted">
        <color rgb="FF429594"/>
      </top>
      <bottom style="dotted">
        <color rgb="FF429594"/>
      </bottom>
      <diagonal/>
    </border>
    <border>
      <left/>
      <right/>
      <top style="dotted">
        <color rgb="FF429594"/>
      </top>
      <bottom style="dotted">
        <color rgb="FF429594"/>
      </bottom>
      <diagonal/>
    </border>
    <border>
      <left/>
      <right style="medium">
        <color theme="2"/>
      </right>
      <top style="dotted">
        <color rgb="FF429594"/>
      </top>
      <bottom style="dotted">
        <color rgb="FF429594"/>
      </bottom>
      <diagonal/>
    </border>
    <border>
      <left/>
      <right style="thick">
        <color theme="2"/>
      </right>
      <top style="dotted">
        <color rgb="FF429594"/>
      </top>
      <bottom style="dotted">
        <color rgb="FF429594"/>
      </bottom>
      <diagonal/>
    </border>
    <border>
      <left style="medium">
        <color theme="2"/>
      </left>
      <right style="thick">
        <color rgb="FF429594"/>
      </right>
      <top style="thick">
        <color rgb="FF429594"/>
      </top>
      <bottom/>
      <diagonal/>
    </border>
    <border>
      <left style="medium">
        <color theme="2"/>
      </left>
      <right style="thick">
        <color rgb="FF429594"/>
      </right>
      <top style="dotted">
        <color rgb="FF429594"/>
      </top>
      <bottom style="dotted">
        <color rgb="FF429594"/>
      </bottom>
      <diagonal/>
    </border>
    <border>
      <left style="medium">
        <color theme="2"/>
      </left>
      <right style="thick">
        <color rgb="FF429594"/>
      </right>
      <top style="dotted">
        <color rgb="FF429594"/>
      </top>
      <bottom style="thick">
        <color rgb="FF429594"/>
      </bottom>
      <diagonal/>
    </border>
    <border>
      <left style="thick">
        <color rgb="FF429594"/>
      </left>
      <right/>
      <top style="thick">
        <color rgb="FF429594"/>
      </top>
      <bottom style="thick">
        <color rgb="FF429594"/>
      </bottom>
      <diagonal/>
    </border>
    <border>
      <left/>
      <right/>
      <top style="thick">
        <color rgb="FF429594"/>
      </top>
      <bottom style="thick">
        <color rgb="FF429594"/>
      </bottom>
      <diagonal/>
    </border>
    <border>
      <left/>
      <right style="medium">
        <color theme="2"/>
      </right>
      <top style="thick">
        <color rgb="FF429594"/>
      </top>
      <bottom style="thick">
        <color rgb="FF429594"/>
      </bottom>
      <diagonal/>
    </border>
    <border>
      <left style="medium">
        <color theme="2"/>
      </left>
      <right style="medium">
        <color theme="2"/>
      </right>
      <top style="thick">
        <color rgb="FF429594"/>
      </top>
      <bottom style="thick">
        <color rgb="FF429594"/>
      </bottom>
      <diagonal/>
    </border>
    <border>
      <left style="medium">
        <color theme="2"/>
      </left>
      <right/>
      <top style="thick">
        <color rgb="FF429594"/>
      </top>
      <bottom style="thick">
        <color rgb="FF429594"/>
      </bottom>
      <diagonal/>
    </border>
    <border>
      <left style="medium">
        <color theme="2"/>
      </left>
      <right style="thick">
        <color rgb="FF429594"/>
      </right>
      <top style="thick">
        <color rgb="FF429594"/>
      </top>
      <bottom style="thick">
        <color rgb="FF429594"/>
      </bottom>
      <diagonal/>
    </border>
    <border>
      <left style="thick">
        <color rgb="FF429594"/>
      </left>
      <right style="medium">
        <color theme="2"/>
      </right>
      <top style="thick">
        <color rgb="FF429594"/>
      </top>
      <bottom style="thick">
        <color rgb="FF429594"/>
      </bottom>
      <diagonal/>
    </border>
    <border>
      <left/>
      <right style="thick">
        <color rgb="FF429594"/>
      </right>
      <top style="thick">
        <color rgb="FF429594"/>
      </top>
      <bottom style="thick">
        <color rgb="FF429594"/>
      </bottom>
      <diagonal/>
    </border>
    <border>
      <left style="thick">
        <color rgb="FF429594"/>
      </left>
      <right/>
      <top style="thick">
        <color theme="2" tint="-9.9948118533890809E-2"/>
      </top>
      <bottom style="dotted">
        <color rgb="FF429594"/>
      </bottom>
      <diagonal/>
    </border>
    <border>
      <left/>
      <right/>
      <top style="thick">
        <color theme="2" tint="-9.9948118533890809E-2"/>
      </top>
      <bottom style="dotted">
        <color rgb="FF429594"/>
      </bottom>
      <diagonal/>
    </border>
    <border>
      <left style="thick">
        <color theme="2" tint="-9.9917600024414813E-2"/>
      </left>
      <right style="thick">
        <color theme="2" tint="-9.9917600024414813E-2"/>
      </right>
      <top/>
      <bottom/>
      <diagonal/>
    </border>
    <border>
      <left style="thick">
        <color theme="2" tint="-9.9917600024414813E-2"/>
      </left>
      <right style="thick">
        <color theme="2" tint="-9.9917600024414813E-2"/>
      </right>
      <top/>
      <bottom style="dotted">
        <color rgb="FF429594"/>
      </bottom>
      <diagonal/>
    </border>
    <border>
      <left style="thick">
        <color theme="2" tint="-9.9917600024414813E-2"/>
      </left>
      <right style="thick">
        <color theme="2" tint="-9.9917600024414813E-2"/>
      </right>
      <top style="thick">
        <color theme="2" tint="-9.9948118533890809E-2"/>
      </top>
      <bottom/>
      <diagonal/>
    </border>
    <border>
      <left/>
      <right style="thick">
        <color rgb="FF429594"/>
      </right>
      <top style="thick">
        <color theme="2"/>
      </top>
      <bottom style="dotted">
        <color rgb="FF429594"/>
      </bottom>
      <diagonal/>
    </border>
    <border>
      <left style="medium">
        <color theme="2"/>
      </left>
      <right style="medium">
        <color theme="2"/>
      </right>
      <top/>
      <bottom style="thick">
        <color rgb="FF429594"/>
      </bottom>
      <diagonal/>
    </border>
    <border>
      <left style="thick">
        <color rgb="FF429594"/>
      </left>
      <right style="medium">
        <color theme="2"/>
      </right>
      <top/>
      <bottom style="dotted">
        <color rgb="FF429594"/>
      </bottom>
      <diagonal/>
    </border>
    <border>
      <left style="medium">
        <color theme="2"/>
      </left>
      <right style="thick">
        <color rgb="FF429594"/>
      </right>
      <top/>
      <bottom style="thick">
        <color rgb="FF429594"/>
      </bottom>
      <diagonal/>
    </border>
    <border>
      <left style="thick">
        <color theme="2"/>
      </left>
      <right style="medium">
        <color theme="2"/>
      </right>
      <top/>
      <bottom style="dotted">
        <color rgb="FF429594"/>
      </bottom>
      <diagonal/>
    </border>
    <border>
      <left/>
      <right style="thick">
        <color rgb="FF429594"/>
      </right>
      <top/>
      <bottom style="dotted">
        <color rgb="FF429594"/>
      </bottom>
      <diagonal/>
    </border>
    <border>
      <left/>
      <right style="thick">
        <color rgb="FF429594"/>
      </right>
      <top style="dotted">
        <color rgb="FF429594"/>
      </top>
      <bottom/>
      <diagonal/>
    </border>
    <border>
      <left style="thick">
        <color rgb="FF429594"/>
      </left>
      <right style="thick">
        <color rgb="FF429594"/>
      </right>
      <top style="thick">
        <color rgb="FF429594"/>
      </top>
      <bottom style="thick">
        <color rgb="FF429594"/>
      </bottom>
      <diagonal/>
    </border>
    <border>
      <left/>
      <right style="thick">
        <color theme="2"/>
      </right>
      <top style="dotted">
        <color rgb="FF429594"/>
      </top>
      <bottom style="thick">
        <color rgb="FF429594"/>
      </bottom>
      <diagonal/>
    </border>
    <border>
      <left/>
      <right style="thick">
        <color theme="2"/>
      </right>
      <top/>
      <bottom style="dotted">
        <color rgb="FF429594"/>
      </bottom>
      <diagonal/>
    </border>
    <border>
      <left style="thick">
        <color rgb="FF429594"/>
      </left>
      <right style="thick">
        <color rgb="FF429594"/>
      </right>
      <top style="thick">
        <color rgb="FF429594"/>
      </top>
      <bottom/>
      <diagonal/>
    </border>
    <border>
      <left style="thick">
        <color rgb="FF429594"/>
      </left>
      <right style="thick">
        <color rgb="FF429594"/>
      </right>
      <top/>
      <bottom style="thick">
        <color rgb="FF429594"/>
      </bottom>
      <diagonal/>
    </border>
    <border>
      <left style="thick">
        <color theme="2"/>
      </left>
      <right style="thick">
        <color rgb="FF429594"/>
      </right>
      <top/>
      <bottom style="dotted">
        <color rgb="FF429594"/>
      </bottom>
      <diagonal/>
    </border>
    <border>
      <left style="thick">
        <color theme="2"/>
      </left>
      <right style="thick">
        <color rgb="FF429594"/>
      </right>
      <top style="dotted">
        <color rgb="FF429594"/>
      </top>
      <bottom style="dotted">
        <color rgb="FF429594"/>
      </bottom>
      <diagonal/>
    </border>
    <border>
      <left style="thick">
        <color theme="2"/>
      </left>
      <right style="thick">
        <color rgb="FF429594"/>
      </right>
      <top style="dotted">
        <color rgb="FF429594"/>
      </top>
      <bottom style="thick">
        <color rgb="FF429594"/>
      </bottom>
      <diagonal/>
    </border>
    <border>
      <left style="thick">
        <color theme="2"/>
      </left>
      <right style="thick">
        <color rgb="FF429594"/>
      </right>
      <top style="dotted">
        <color rgb="FF42959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5" fillId="0" borderId="6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13" xfId="0" applyFont="1" applyBorder="1"/>
    <xf numFmtId="0" fontId="7" fillId="0" borderId="15" xfId="0" applyFont="1" applyBorder="1"/>
    <xf numFmtId="0" fontId="7" fillId="0" borderId="16" xfId="0" applyFont="1" applyBorder="1"/>
    <xf numFmtId="0" fontId="2" fillId="3" borderId="19" xfId="0" applyFont="1" applyFill="1" applyBorder="1"/>
    <xf numFmtId="0" fontId="2" fillId="3" borderId="20" xfId="0" applyFont="1" applyFill="1" applyBorder="1"/>
    <xf numFmtId="0" fontId="2" fillId="3" borderId="2" xfId="0" applyFont="1" applyFill="1" applyBorder="1"/>
    <xf numFmtId="0" fontId="2" fillId="3" borderId="6" xfId="0" applyFont="1" applyFill="1" applyBorder="1"/>
    <xf numFmtId="0" fontId="3" fillId="3" borderId="18" xfId="0" applyFont="1" applyFill="1" applyBorder="1" applyAlignment="1">
      <alignment vertical="center"/>
    </xf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164" fontId="0" fillId="0" borderId="0" xfId="0" applyNumberFormat="1"/>
    <xf numFmtId="0" fontId="7" fillId="0" borderId="13" xfId="0" applyFont="1" applyBorder="1" applyAlignment="1">
      <alignment horizontal="right" indent="1"/>
    </xf>
    <xf numFmtId="44" fontId="7" fillId="0" borderId="13" xfId="1" applyFont="1" applyBorder="1" applyAlignment="1">
      <alignment horizontal="right"/>
    </xf>
    <xf numFmtId="0" fontId="7" fillId="0" borderId="15" xfId="0" applyFont="1" applyBorder="1" applyAlignment="1">
      <alignment horizontal="right" indent="1"/>
    </xf>
    <xf numFmtId="44" fontId="7" fillId="0" borderId="15" xfId="1" applyFont="1" applyBorder="1" applyAlignment="1">
      <alignment horizontal="right"/>
    </xf>
    <xf numFmtId="0" fontId="7" fillId="0" borderId="16" xfId="0" applyFont="1" applyBorder="1" applyAlignment="1">
      <alignment horizontal="right" indent="1"/>
    </xf>
    <xf numFmtId="44" fontId="7" fillId="0" borderId="16" xfId="1" applyFont="1" applyBorder="1" applyAlignment="1">
      <alignment horizontal="right"/>
    </xf>
    <xf numFmtId="0" fontId="7" fillId="0" borderId="5" xfId="0" applyFont="1" applyBorder="1" applyAlignment="1">
      <alignment horizontal="left" indent="2"/>
    </xf>
    <xf numFmtId="0" fontId="7" fillId="0" borderId="26" xfId="0" applyFont="1" applyBorder="1" applyAlignment="1">
      <alignment horizontal="left" indent="2"/>
    </xf>
    <xf numFmtId="0" fontId="7" fillId="0" borderId="5" xfId="0" applyFont="1" applyBorder="1" applyAlignment="1">
      <alignment horizontal="left" wrapText="1" indent="2"/>
    </xf>
    <xf numFmtId="0" fontId="0" fillId="0" borderId="0" xfId="0" applyAlignment="1">
      <alignment horizontal="left"/>
    </xf>
    <xf numFmtId="14" fontId="7" fillId="0" borderId="15" xfId="0" applyNumberFormat="1" applyFont="1" applyBorder="1" applyAlignment="1">
      <alignment horizontal="right" indent="1"/>
    </xf>
    <xf numFmtId="14" fontId="7" fillId="0" borderId="13" xfId="0" applyNumberFormat="1" applyFont="1" applyBorder="1" applyAlignment="1">
      <alignment horizontal="right" indent="1"/>
    </xf>
    <xf numFmtId="0" fontId="0" fillId="4" borderId="0" xfId="0" applyFill="1"/>
    <xf numFmtId="0" fontId="0" fillId="3" borderId="0" xfId="0" applyFill="1"/>
    <xf numFmtId="0" fontId="7" fillId="0" borderId="3" xfId="0" applyFont="1" applyBorder="1" applyAlignment="1">
      <alignment horizontal="right" indent="1"/>
    </xf>
    <xf numFmtId="0" fontId="8" fillId="3" borderId="7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13" xfId="1" applyNumberFormat="1" applyFont="1" applyBorder="1" applyAlignment="1">
      <alignment horizontal="center" vertical="center"/>
    </xf>
    <xf numFmtId="0" fontId="11" fillId="0" borderId="0" xfId="1" applyNumberFormat="1" applyFont="1" applyFill="1" applyBorder="1" applyAlignment="1">
      <alignment horizontal="center" vertical="center"/>
    </xf>
    <xf numFmtId="44" fontId="7" fillId="0" borderId="0" xfId="0" applyNumberFormat="1" applyFont="1" applyFill="1" applyBorder="1" applyAlignment="1">
      <alignment horizontal="right" indent="1"/>
    </xf>
    <xf numFmtId="0" fontId="11" fillId="0" borderId="0" xfId="0" applyFont="1" applyFill="1" applyBorder="1" applyAlignment="1">
      <alignment horizontal="center"/>
    </xf>
    <xf numFmtId="0" fontId="7" fillId="0" borderId="5" xfId="0" applyFont="1" applyBorder="1" applyAlignment="1">
      <alignment horizontal="left" indent="2"/>
    </xf>
    <xf numFmtId="0" fontId="5" fillId="0" borderId="17" xfId="0" applyFont="1" applyFill="1" applyBorder="1" applyAlignment="1">
      <alignment horizontal="center" vertical="center"/>
    </xf>
    <xf numFmtId="44" fontId="7" fillId="0" borderId="14" xfId="1" applyFont="1" applyBorder="1" applyAlignment="1">
      <alignment horizontal="right" indent="1"/>
    </xf>
    <xf numFmtId="44" fontId="7" fillId="0" borderId="47" xfId="1" applyFont="1" applyBorder="1" applyAlignment="1">
      <alignment horizontal="right" indent="1"/>
    </xf>
    <xf numFmtId="0" fontId="0" fillId="0" borderId="6" xfId="0" applyBorder="1"/>
    <xf numFmtId="0" fontId="0" fillId="0" borderId="0" xfId="0" applyBorder="1"/>
    <xf numFmtId="0" fontId="0" fillId="0" borderId="18" xfId="0" applyBorder="1"/>
    <xf numFmtId="0" fontId="11" fillId="2" borderId="52" xfId="1" applyNumberFormat="1" applyFont="1" applyFill="1" applyBorder="1" applyAlignment="1">
      <alignment horizontal="center" vertical="center"/>
    </xf>
    <xf numFmtId="44" fontId="7" fillId="5" borderId="52" xfId="0" applyNumberFormat="1" applyFont="1" applyFill="1" applyBorder="1" applyAlignment="1">
      <alignment horizontal="right" indent="1"/>
    </xf>
    <xf numFmtId="44" fontId="7" fillId="5" borderId="54" xfId="0" applyNumberFormat="1" applyFont="1" applyFill="1" applyBorder="1" applyAlignment="1">
      <alignment horizontal="right" indent="1"/>
    </xf>
    <xf numFmtId="0" fontId="11" fillId="2" borderId="55" xfId="1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2"/>
    </xf>
    <xf numFmtId="0" fontId="7" fillId="0" borderId="5" xfId="0" applyFont="1" applyBorder="1" applyAlignment="1">
      <alignment horizontal="left" indent="4"/>
    </xf>
    <xf numFmtId="0" fontId="7" fillId="0" borderId="41" xfId="0" applyFont="1" applyBorder="1" applyAlignment="1">
      <alignment horizontal="left" indent="4"/>
    </xf>
    <xf numFmtId="44" fontId="7" fillId="5" borderId="8" xfId="0" applyNumberFormat="1" applyFont="1" applyFill="1" applyBorder="1" applyAlignment="1">
      <alignment horizontal="right" indent="1"/>
    </xf>
    <xf numFmtId="0" fontId="8" fillId="0" borderId="17" xfId="0" applyFont="1" applyFill="1" applyBorder="1" applyAlignment="1">
      <alignment vertical="center"/>
    </xf>
    <xf numFmtId="44" fontId="7" fillId="0" borderId="3" xfId="1" applyFont="1" applyBorder="1" applyAlignment="1"/>
    <xf numFmtId="44" fontId="7" fillId="5" borderId="47" xfId="0" applyNumberFormat="1" applyFont="1" applyFill="1" applyBorder="1" applyAlignment="1">
      <alignment horizontal="right" indent="1"/>
    </xf>
    <xf numFmtId="0" fontId="0" fillId="0" borderId="6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9" fontId="7" fillId="5" borderId="47" xfId="2" applyFont="1" applyFill="1" applyBorder="1" applyAlignment="1">
      <alignment horizontal="right" indent="1"/>
    </xf>
    <xf numFmtId="44" fontId="7" fillId="6" borderId="47" xfId="0" applyNumberFormat="1" applyFont="1" applyFill="1" applyBorder="1" applyAlignment="1">
      <alignment horizontal="right" indent="1"/>
    </xf>
    <xf numFmtId="0" fontId="7" fillId="7" borderId="5" xfId="0" applyFont="1" applyFill="1" applyBorder="1" applyAlignment="1">
      <alignment horizontal="left" wrapText="1" indent="2"/>
    </xf>
    <xf numFmtId="44" fontId="7" fillId="7" borderId="13" xfId="0" applyNumberFormat="1" applyFont="1" applyFill="1" applyBorder="1" applyAlignment="1">
      <alignment horizontal="right" indent="1"/>
    </xf>
    <xf numFmtId="44" fontId="7" fillId="7" borderId="14" xfId="0" applyNumberFormat="1" applyFont="1" applyFill="1" applyBorder="1" applyAlignment="1">
      <alignment horizontal="right" indent="1"/>
    </xf>
    <xf numFmtId="44" fontId="7" fillId="0" borderId="4" xfId="1" applyFont="1" applyBorder="1" applyAlignment="1"/>
    <xf numFmtId="44" fontId="7" fillId="5" borderId="56" xfId="0" applyNumberFormat="1" applyFont="1" applyFill="1" applyBorder="1" applyAlignment="1">
      <alignment horizontal="right" indent="1"/>
    </xf>
    <xf numFmtId="0" fontId="8" fillId="0" borderId="3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right" indent="1"/>
    </xf>
    <xf numFmtId="0" fontId="8" fillId="0" borderId="40" xfId="0" applyFont="1" applyFill="1" applyBorder="1" applyAlignment="1">
      <alignment horizontal="left" vertical="center" wrapText="1" indent="2"/>
    </xf>
    <xf numFmtId="44" fontId="7" fillId="7" borderId="13" xfId="1" applyFont="1" applyFill="1" applyBorder="1" applyAlignment="1">
      <alignment horizontal="right"/>
    </xf>
    <xf numFmtId="0" fontId="8" fillId="3" borderId="58" xfId="0" applyFont="1" applyFill="1" applyBorder="1" applyAlignment="1">
      <alignment vertical="center"/>
    </xf>
    <xf numFmtId="0" fontId="8" fillId="3" borderId="62" xfId="0" applyFont="1" applyFill="1" applyBorder="1" applyAlignment="1">
      <alignment vertical="center"/>
    </xf>
    <xf numFmtId="0" fontId="8" fillId="3" borderId="57" xfId="0" applyFont="1" applyFill="1" applyBorder="1" applyAlignment="1">
      <alignment horizontal="left" vertical="center" indent="2"/>
    </xf>
    <xf numFmtId="0" fontId="7" fillId="0" borderId="3" xfId="0" applyFont="1" applyBorder="1" applyAlignment="1">
      <alignment horizontal="right" indent="1"/>
    </xf>
    <xf numFmtId="14" fontId="7" fillId="0" borderId="9" xfId="0" applyNumberFormat="1" applyFont="1" applyBorder="1" applyAlignment="1">
      <alignment horizontal="right" indent="1"/>
    </xf>
    <xf numFmtId="14" fontId="7" fillId="0" borderId="16" xfId="0" applyNumberFormat="1" applyFont="1" applyBorder="1" applyAlignment="1">
      <alignment horizontal="right" indent="1"/>
    </xf>
    <xf numFmtId="0" fontId="7" fillId="0" borderId="14" xfId="0" applyFont="1" applyBorder="1" applyAlignment="1">
      <alignment horizontal="right" indent="1"/>
    </xf>
    <xf numFmtId="0" fontId="7" fillId="0" borderId="47" xfId="0" applyFont="1" applyBorder="1" applyAlignment="1">
      <alignment horizontal="right" indent="1"/>
    </xf>
    <xf numFmtId="0" fontId="7" fillId="0" borderId="10" xfId="0" applyFont="1" applyBorder="1" applyAlignment="1">
      <alignment horizontal="right" indent="1"/>
    </xf>
    <xf numFmtId="44" fontId="7" fillId="7" borderId="63" xfId="1" applyFont="1" applyFill="1" applyBorder="1" applyAlignment="1">
      <alignment horizontal="right"/>
    </xf>
    <xf numFmtId="0" fontId="7" fillId="0" borderId="48" xfId="0" applyFont="1" applyBorder="1" applyAlignment="1">
      <alignment horizontal="right" indent="1"/>
    </xf>
    <xf numFmtId="44" fontId="7" fillId="7" borderId="13" xfId="1" applyFont="1" applyFill="1" applyBorder="1" applyAlignment="1">
      <alignment horizontal="right" indent="1"/>
    </xf>
    <xf numFmtId="0" fontId="5" fillId="0" borderId="38" xfId="0" applyFont="1" applyFill="1" applyBorder="1" applyAlignment="1">
      <alignment horizontal="center" vertical="center"/>
    </xf>
    <xf numFmtId="14" fontId="7" fillId="7" borderId="64" xfId="0" applyNumberFormat="1" applyFont="1" applyFill="1" applyBorder="1" applyAlignment="1">
      <alignment horizontal="right" indent="1"/>
    </xf>
    <xf numFmtId="44" fontId="7" fillId="7" borderId="14" xfId="1" applyFont="1" applyFill="1" applyBorder="1" applyAlignment="1">
      <alignment horizontal="right"/>
    </xf>
    <xf numFmtId="14" fontId="7" fillId="7" borderId="14" xfId="0" applyNumberFormat="1" applyFont="1" applyFill="1" applyBorder="1" applyAlignment="1">
      <alignment horizontal="right" indent="1"/>
    </xf>
    <xf numFmtId="44" fontId="7" fillId="7" borderId="33" xfId="0" applyNumberFormat="1" applyFont="1" applyFill="1" applyBorder="1" applyAlignment="1"/>
    <xf numFmtId="0" fontId="8" fillId="3" borderId="33" xfId="0" applyFont="1" applyFill="1" applyBorder="1" applyAlignment="1">
      <alignment horizontal="center" vertical="center"/>
    </xf>
    <xf numFmtId="0" fontId="8" fillId="3" borderId="66" xfId="0" applyFont="1" applyFill="1" applyBorder="1" applyAlignment="1">
      <alignment horizontal="center" vertical="center"/>
    </xf>
    <xf numFmtId="0" fontId="7" fillId="0" borderId="66" xfId="0" applyFont="1" applyFill="1" applyBorder="1" applyAlignment="1"/>
    <xf numFmtId="0" fontId="0" fillId="0" borderId="0" xfId="0" applyAlignment="1"/>
    <xf numFmtId="0" fontId="7" fillId="0" borderId="0" xfId="0" applyFont="1" applyBorder="1" applyAlignment="1">
      <alignment horizontal="left" indent="2"/>
    </xf>
    <xf numFmtId="0" fontId="0" fillId="0" borderId="0" xfId="0" applyFill="1" applyAlignment="1">
      <alignment horizontal="center"/>
    </xf>
    <xf numFmtId="0" fontId="0" fillId="0" borderId="22" xfId="0" applyBorder="1"/>
    <xf numFmtId="0" fontId="7" fillId="0" borderId="0" xfId="0" applyFont="1" applyBorder="1" applyAlignment="1"/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0" borderId="0" xfId="0" applyFill="1" applyBorder="1"/>
    <xf numFmtId="44" fontId="7" fillId="0" borderId="74" xfId="1" applyFont="1" applyFill="1" applyBorder="1" applyAlignment="1"/>
    <xf numFmtId="44" fontId="7" fillId="0" borderId="75" xfId="1" applyFont="1" applyFill="1" applyBorder="1" applyAlignment="1"/>
    <xf numFmtId="44" fontId="7" fillId="0" borderId="76" xfId="1" applyFont="1" applyFill="1" applyBorder="1" applyAlignment="1"/>
    <xf numFmtId="0" fontId="8" fillId="0" borderId="18" xfId="0" applyFont="1" applyFill="1" applyBorder="1" applyAlignment="1">
      <alignment vertical="center"/>
    </xf>
    <xf numFmtId="44" fontId="7" fillId="0" borderId="77" xfId="1" applyFont="1" applyFill="1" applyBorder="1" applyAlignment="1"/>
    <xf numFmtId="165" fontId="5" fillId="7" borderId="13" xfId="2" applyNumberFormat="1" applyFont="1" applyFill="1" applyBorder="1" applyAlignment="1">
      <alignment vertical="center"/>
    </xf>
    <xf numFmtId="0" fontId="7" fillId="0" borderId="0" xfId="0" applyFont="1" applyBorder="1" applyAlignment="1">
      <alignment horizontal="left"/>
    </xf>
    <xf numFmtId="0" fontId="0" fillId="0" borderId="0" xfId="0" applyAlignment="1">
      <alignment horizontal="left" indent="2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0" fillId="0" borderId="21" xfId="0" applyBorder="1"/>
    <xf numFmtId="0" fontId="0" fillId="0" borderId="23" xfId="0" applyBorder="1"/>
    <xf numFmtId="9" fontId="17" fillId="5" borderId="47" xfId="2" applyFont="1" applyFill="1" applyBorder="1" applyAlignment="1">
      <alignment horizontal="right" indent="1"/>
    </xf>
    <xf numFmtId="9" fontId="17" fillId="5" borderId="48" xfId="2" applyFont="1" applyFill="1" applyBorder="1" applyAlignment="1">
      <alignment horizontal="right" indent="1"/>
    </xf>
    <xf numFmtId="44" fontId="0" fillId="0" borderId="0" xfId="0" applyNumberFormat="1"/>
    <xf numFmtId="0" fontId="16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left" vertical="center" indent="1"/>
    </xf>
    <xf numFmtId="0" fontId="7" fillId="0" borderId="39" xfId="0" applyFont="1" applyBorder="1" applyAlignment="1">
      <alignment horizontal="left" vertical="center" indent="2"/>
    </xf>
    <xf numFmtId="0" fontId="7" fillId="0" borderId="68" xfId="0" applyFont="1" applyBorder="1" applyAlignment="1">
      <alignment horizontal="left" vertical="center" indent="2"/>
    </xf>
    <xf numFmtId="0" fontId="7" fillId="0" borderId="5" xfId="0" applyFont="1" applyBorder="1" applyAlignment="1">
      <alignment horizontal="left" vertical="center" indent="2"/>
    </xf>
    <xf numFmtId="0" fontId="7" fillId="0" borderId="67" xfId="0" applyFont="1" applyBorder="1" applyAlignment="1">
      <alignment horizontal="left" vertical="center" indent="2"/>
    </xf>
    <xf numFmtId="0" fontId="8" fillId="3" borderId="72" xfId="0" applyFont="1" applyFill="1" applyBorder="1" applyAlignment="1">
      <alignment horizontal="left" vertical="center" wrapText="1" indent="1"/>
    </xf>
    <xf numFmtId="0" fontId="8" fillId="3" borderId="73" xfId="0" applyFont="1" applyFill="1" applyBorder="1" applyAlignment="1">
      <alignment horizontal="left" vertical="center" wrapText="1" indent="1"/>
    </xf>
    <xf numFmtId="0" fontId="7" fillId="0" borderId="39" xfId="0" applyFont="1" applyBorder="1" applyAlignment="1">
      <alignment horizontal="left" vertical="center" wrapText="1" indent="2"/>
    </xf>
    <xf numFmtId="0" fontId="7" fillId="0" borderId="68" xfId="0" applyFont="1" applyBorder="1" applyAlignment="1">
      <alignment horizontal="left" vertical="center" wrapText="1" indent="2"/>
    </xf>
    <xf numFmtId="0" fontId="7" fillId="0" borderId="6" xfId="0" applyFont="1" applyBorder="1" applyAlignment="1">
      <alignment horizontal="left" vertical="center" wrapText="1" indent="2"/>
    </xf>
    <xf numFmtId="0" fontId="7" fillId="0" borderId="18" xfId="0" applyFont="1" applyBorder="1" applyAlignment="1">
      <alignment horizontal="left" vertical="center" wrapText="1" indent="2"/>
    </xf>
    <xf numFmtId="0" fontId="7" fillId="0" borderId="42" xfId="0" applyFont="1" applyFill="1" applyBorder="1" applyAlignment="1">
      <alignment horizontal="left" indent="2"/>
    </xf>
    <xf numFmtId="0" fontId="7" fillId="0" borderId="45" xfId="0" applyFont="1" applyFill="1" applyBorder="1" applyAlignment="1">
      <alignment horizontal="left" indent="2"/>
    </xf>
    <xf numFmtId="0" fontId="7" fillId="0" borderId="26" xfId="0" applyFont="1" applyFill="1" applyBorder="1" applyAlignment="1">
      <alignment horizontal="left" indent="2"/>
    </xf>
    <xf numFmtId="0" fontId="7" fillId="0" borderId="70" xfId="0" applyFont="1" applyFill="1" applyBorder="1" applyAlignment="1">
      <alignment horizontal="left" indent="2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indent="2"/>
    </xf>
    <xf numFmtId="0" fontId="7" fillId="0" borderId="71" xfId="0" applyFont="1" applyFill="1" applyBorder="1" applyAlignment="1">
      <alignment horizontal="left" indent="2"/>
    </xf>
    <xf numFmtId="0" fontId="8" fillId="3" borderId="72" xfId="0" applyFont="1" applyFill="1" applyBorder="1" applyAlignment="1">
      <alignment horizontal="left" vertical="center" indent="1"/>
    </xf>
    <xf numFmtId="0" fontId="8" fillId="3" borderId="73" xfId="0" applyFont="1" applyFill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 indent="2"/>
    </xf>
    <xf numFmtId="0" fontId="7" fillId="0" borderId="2" xfId="0" applyFont="1" applyBorder="1" applyAlignment="1">
      <alignment horizontal="left" vertical="center" indent="2"/>
    </xf>
    <xf numFmtId="0" fontId="8" fillId="3" borderId="19" xfId="0" applyFont="1" applyFill="1" applyBorder="1" applyAlignment="1">
      <alignment horizontal="left" vertical="center" wrapText="1" indent="1"/>
    </xf>
    <xf numFmtId="0" fontId="8" fillId="3" borderId="21" xfId="0" applyFont="1" applyFill="1" applyBorder="1" applyAlignment="1">
      <alignment horizontal="left" vertical="center" wrapText="1" indent="1"/>
    </xf>
    <xf numFmtId="0" fontId="8" fillId="3" borderId="2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left" vertical="center" wrapText="1" indent="1"/>
    </xf>
    <xf numFmtId="44" fontId="7" fillId="0" borderId="39" xfId="1" applyFont="1" applyBorder="1" applyAlignment="1">
      <alignment horizontal="left" vertical="center" indent="2"/>
    </xf>
    <xf numFmtId="44" fontId="7" fillId="0" borderId="68" xfId="1" applyFont="1" applyBorder="1" applyAlignment="1">
      <alignment horizontal="left" vertical="center" indent="2"/>
    </xf>
    <xf numFmtId="44" fontId="7" fillId="0" borderId="21" xfId="1" applyFont="1" applyBorder="1" applyAlignment="1">
      <alignment horizontal="left" vertical="center" indent="2"/>
    </xf>
    <xf numFmtId="44" fontId="7" fillId="0" borderId="23" xfId="1" applyFont="1" applyBorder="1" applyAlignment="1">
      <alignment horizontal="left" vertical="center" indent="2"/>
    </xf>
    <xf numFmtId="0" fontId="7" fillId="0" borderId="42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 indent="2"/>
    </xf>
    <xf numFmtId="165" fontId="7" fillId="0" borderId="39" xfId="2" applyNumberFormat="1" applyFont="1" applyBorder="1" applyAlignment="1">
      <alignment horizontal="left" vertical="center" wrapText="1" indent="2"/>
    </xf>
    <xf numFmtId="165" fontId="7" fillId="0" borderId="68" xfId="2" applyNumberFormat="1" applyFont="1" applyBorder="1" applyAlignment="1">
      <alignment horizontal="left" vertical="center" wrapText="1" indent="2"/>
    </xf>
    <xf numFmtId="165" fontId="7" fillId="0" borderId="5" xfId="2" applyNumberFormat="1" applyFont="1" applyBorder="1" applyAlignment="1">
      <alignment horizontal="left" vertical="center" wrapText="1" indent="2"/>
    </xf>
    <xf numFmtId="165" fontId="7" fillId="0" borderId="67" xfId="2" applyNumberFormat="1" applyFont="1" applyBorder="1" applyAlignment="1">
      <alignment horizontal="left" vertical="center" wrapText="1" indent="2"/>
    </xf>
    <xf numFmtId="0" fontId="8" fillId="0" borderId="0" xfId="0" applyFont="1" applyFill="1" applyBorder="1" applyAlignment="1">
      <alignment horizontal="left" vertical="center" wrapText="1" indent="1"/>
    </xf>
    <xf numFmtId="0" fontId="7" fillId="0" borderId="25" xfId="0" applyFont="1" applyBorder="1" applyAlignment="1">
      <alignment horizontal="right" indent="1"/>
    </xf>
    <xf numFmtId="0" fontId="7" fillId="0" borderId="4" xfId="0" applyFont="1" applyBorder="1" applyAlignment="1">
      <alignment horizontal="right" indent="1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24" xfId="0" applyFont="1" applyBorder="1" applyAlignment="1">
      <alignment horizontal="right" indent="1"/>
    </xf>
    <xf numFmtId="0" fontId="7" fillId="0" borderId="3" xfId="0" applyFont="1" applyBorder="1" applyAlignment="1">
      <alignment horizontal="right" indent="1"/>
    </xf>
    <xf numFmtId="0" fontId="9" fillId="3" borderId="0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164" fontId="7" fillId="0" borderId="13" xfId="0" applyNumberFormat="1" applyFont="1" applyBorder="1" applyAlignment="1">
      <alignment horizontal="right" indent="1"/>
    </xf>
    <xf numFmtId="164" fontId="7" fillId="0" borderId="14" xfId="0" applyNumberFormat="1" applyFont="1" applyBorder="1" applyAlignment="1">
      <alignment horizontal="right" indent="1"/>
    </xf>
    <xf numFmtId="0" fontId="15" fillId="3" borderId="6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44" fontId="7" fillId="5" borderId="10" xfId="1" applyFont="1" applyFill="1" applyBorder="1" applyAlignment="1">
      <alignment horizontal="center" vertical="center"/>
    </xf>
    <xf numFmtId="44" fontId="7" fillId="5" borderId="14" xfId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 wrapText="1"/>
    </xf>
    <xf numFmtId="0" fontId="14" fillId="2" borderId="31" xfId="0" applyFont="1" applyFill="1" applyBorder="1" applyAlignment="1">
      <alignment horizontal="center" vertical="center" wrapText="1"/>
    </xf>
    <xf numFmtId="44" fontId="7" fillId="5" borderId="65" xfId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3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/>
    </xf>
    <xf numFmtId="0" fontId="11" fillId="2" borderId="51" xfId="0" applyFont="1" applyFill="1" applyBorder="1" applyAlignment="1">
      <alignment horizontal="center"/>
    </xf>
    <xf numFmtId="0" fontId="12" fillId="2" borderId="49" xfId="1" applyNumberFormat="1" applyFont="1" applyFill="1" applyBorder="1" applyAlignment="1">
      <alignment horizontal="center" vertical="center"/>
    </xf>
    <xf numFmtId="0" fontId="12" fillId="2" borderId="50" xfId="1" applyNumberFormat="1" applyFont="1" applyFill="1" applyBorder="1" applyAlignment="1">
      <alignment horizontal="center" vertical="center"/>
    </xf>
    <xf numFmtId="0" fontId="12" fillId="2" borderId="51" xfId="1" applyNumberFormat="1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indent="2"/>
    </xf>
    <xf numFmtId="0" fontId="7" fillId="0" borderId="34" xfId="0" applyFont="1" applyBorder="1" applyAlignment="1">
      <alignment horizontal="left" indent="2"/>
    </xf>
    <xf numFmtId="0" fontId="11" fillId="2" borderId="49" xfId="0" applyFont="1" applyFill="1" applyBorder="1" applyAlignment="1">
      <alignment horizontal="center"/>
    </xf>
    <xf numFmtId="0" fontId="11" fillId="2" borderId="50" xfId="0" applyFont="1" applyFill="1" applyBorder="1" applyAlignment="1">
      <alignment horizontal="center"/>
    </xf>
    <xf numFmtId="0" fontId="11" fillId="2" borderId="56" xfId="0" applyFont="1" applyFill="1" applyBorder="1" applyAlignment="1">
      <alignment horizontal="center"/>
    </xf>
    <xf numFmtId="0" fontId="7" fillId="0" borderId="40" xfId="0" applyFont="1" applyBorder="1" applyAlignment="1">
      <alignment horizontal="center"/>
    </xf>
    <xf numFmtId="44" fontId="7" fillId="5" borderId="53" xfId="0" applyNumberFormat="1" applyFont="1" applyFill="1" applyBorder="1" applyAlignment="1">
      <alignment horizontal="center" vertical="center"/>
    </xf>
    <xf numFmtId="44" fontId="7" fillId="5" borderId="56" xfId="0" applyNumberFormat="1" applyFont="1" applyFill="1" applyBorder="1" applyAlignment="1">
      <alignment horizontal="center" vertical="center"/>
    </xf>
    <xf numFmtId="0" fontId="11" fillId="2" borderId="49" xfId="1" applyNumberFormat="1" applyFont="1" applyFill="1" applyBorder="1" applyAlignment="1">
      <alignment horizontal="center" vertical="center"/>
    </xf>
    <xf numFmtId="0" fontId="11" fillId="2" borderId="51" xfId="1" applyNumberFormat="1" applyFont="1" applyFill="1" applyBorder="1" applyAlignment="1">
      <alignment horizontal="center" vertical="center"/>
    </xf>
    <xf numFmtId="0" fontId="7" fillId="0" borderId="39" xfId="0" applyFont="1" applyBorder="1" applyAlignment="1">
      <alignment horizontal="left" indent="3"/>
    </xf>
    <xf numFmtId="0" fontId="7" fillId="0" borderId="40" xfId="0" applyFont="1" applyBorder="1" applyAlignment="1">
      <alignment horizontal="left" indent="3"/>
    </xf>
    <xf numFmtId="0" fontId="7" fillId="0" borderId="43" xfId="0" applyFont="1" applyBorder="1" applyAlignment="1">
      <alignment horizontal="left" indent="2"/>
    </xf>
    <xf numFmtId="0" fontId="7" fillId="0" borderId="44" xfId="0" applyFont="1" applyBorder="1" applyAlignment="1">
      <alignment horizontal="left" indent="2"/>
    </xf>
    <xf numFmtId="0" fontId="8" fillId="2" borderId="19" xfId="0" applyFont="1" applyFill="1" applyBorder="1" applyAlignment="1">
      <alignment horizontal="left" vertical="center" indent="2"/>
    </xf>
    <xf numFmtId="0" fontId="8" fillId="2" borderId="29" xfId="0" applyFont="1" applyFill="1" applyBorder="1" applyAlignment="1">
      <alignment horizontal="left" vertical="center" indent="2"/>
    </xf>
    <xf numFmtId="0" fontId="8" fillId="6" borderId="6" xfId="0" applyFont="1" applyFill="1" applyBorder="1" applyAlignment="1">
      <alignment horizontal="left" vertical="center" indent="2"/>
    </xf>
    <xf numFmtId="0" fontId="8" fillId="6" borderId="32" xfId="0" applyFont="1" applyFill="1" applyBorder="1" applyAlignment="1">
      <alignment horizontal="left" vertical="center" indent="2"/>
    </xf>
    <xf numFmtId="44" fontId="7" fillId="7" borderId="43" xfId="1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left" vertical="center" indent="2"/>
    </xf>
    <xf numFmtId="0" fontId="8" fillId="3" borderId="32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left" indent="2"/>
    </xf>
    <xf numFmtId="0" fontId="7" fillId="7" borderId="45" xfId="0" applyFont="1" applyFill="1" applyBorder="1" applyAlignment="1">
      <alignment horizontal="left" indent="2"/>
    </xf>
    <xf numFmtId="0" fontId="8" fillId="3" borderId="61" xfId="0" applyFont="1" applyFill="1" applyBorder="1" applyAlignment="1">
      <alignment horizontal="center" vertical="center"/>
    </xf>
    <xf numFmtId="0" fontId="8" fillId="3" borderId="59" xfId="0" applyFont="1" applyFill="1" applyBorder="1" applyAlignment="1">
      <alignment horizontal="center" vertical="center"/>
    </xf>
    <xf numFmtId="0" fontId="8" fillId="3" borderId="6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 indent="2"/>
    </xf>
    <xf numFmtId="0" fontId="8" fillId="2" borderId="32" xfId="0" applyFont="1" applyFill="1" applyBorder="1" applyAlignment="1">
      <alignment horizontal="left" vertical="center" indent="2"/>
    </xf>
  </cellXfs>
  <cellStyles count="3">
    <cellStyle name="Moeda" xfId="1" builtinId="4"/>
    <cellStyle name="Normal" xfId="0" builtinId="0"/>
    <cellStyle name="Porcentagem" xfId="2" builtinId="5"/>
  </cellStyles>
  <dxfs count="12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429594"/>
      <color rgb="FF2E5453"/>
      <color rgb="FF7ED4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Jul!A1"/><Relationship Id="rId13" Type="http://schemas.openxmlformats.org/officeDocument/2006/relationships/hyperlink" Target="#Dez!A1"/><Relationship Id="rId18" Type="http://schemas.openxmlformats.org/officeDocument/2006/relationships/image" Target="../media/image3.png"/><Relationship Id="rId3" Type="http://schemas.openxmlformats.org/officeDocument/2006/relationships/hyperlink" Target="#Fev!A1"/><Relationship Id="rId21" Type="http://schemas.openxmlformats.org/officeDocument/2006/relationships/image" Target="../media/image6.png"/><Relationship Id="rId7" Type="http://schemas.openxmlformats.org/officeDocument/2006/relationships/hyperlink" Target="#Jun!A1"/><Relationship Id="rId12" Type="http://schemas.openxmlformats.org/officeDocument/2006/relationships/hyperlink" Target="#Nov!A1"/><Relationship Id="rId17" Type="http://schemas.openxmlformats.org/officeDocument/2006/relationships/image" Target="../media/image2.png"/><Relationship Id="rId2" Type="http://schemas.openxmlformats.org/officeDocument/2006/relationships/hyperlink" Target="#Jan!A1"/><Relationship Id="rId16" Type="http://schemas.openxmlformats.org/officeDocument/2006/relationships/hyperlink" Target="#Pendentes!A1"/><Relationship Id="rId20" Type="http://schemas.openxmlformats.org/officeDocument/2006/relationships/image" Target="../media/image5.png"/><Relationship Id="rId1" Type="http://schemas.openxmlformats.org/officeDocument/2006/relationships/image" Target="../media/image1.jfif"/><Relationship Id="rId6" Type="http://schemas.openxmlformats.org/officeDocument/2006/relationships/hyperlink" Target="#Mai!A1"/><Relationship Id="rId11" Type="http://schemas.openxmlformats.org/officeDocument/2006/relationships/hyperlink" Target="#Out!A1"/><Relationship Id="rId5" Type="http://schemas.openxmlformats.org/officeDocument/2006/relationships/hyperlink" Target="#Abr!A1"/><Relationship Id="rId15" Type="http://schemas.openxmlformats.org/officeDocument/2006/relationships/hyperlink" Target="#'Cadastro do psic&#243;logo'!A1"/><Relationship Id="rId10" Type="http://schemas.openxmlformats.org/officeDocument/2006/relationships/hyperlink" Target="#Set!A1"/><Relationship Id="rId19" Type="http://schemas.openxmlformats.org/officeDocument/2006/relationships/image" Target="../media/image4.png"/><Relationship Id="rId4" Type="http://schemas.openxmlformats.org/officeDocument/2006/relationships/hyperlink" Target="#Mar!A1"/><Relationship Id="rId9" Type="http://schemas.openxmlformats.org/officeDocument/2006/relationships/hyperlink" Target="#Ago!A1"/><Relationship Id="rId14" Type="http://schemas.openxmlformats.org/officeDocument/2006/relationships/hyperlink" Target="#'Cadastro Pacient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4" Type="http://schemas.openxmlformats.org/officeDocument/2006/relationships/hyperlink" Target="#Fev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5" Type="http://schemas.openxmlformats.org/officeDocument/2006/relationships/hyperlink" Target="#Jan!A1"/><Relationship Id="rId4" Type="http://schemas.openxmlformats.org/officeDocument/2006/relationships/hyperlink" Target="#Mar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5" Type="http://schemas.openxmlformats.org/officeDocument/2006/relationships/hyperlink" Target="#Fev!A1"/><Relationship Id="rId4" Type="http://schemas.openxmlformats.org/officeDocument/2006/relationships/hyperlink" Target="#Abr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Mar!A1"/><Relationship Id="rId5" Type="http://schemas.openxmlformats.org/officeDocument/2006/relationships/image" Target="../media/image8.png"/><Relationship Id="rId4" Type="http://schemas.openxmlformats.org/officeDocument/2006/relationships/hyperlink" Target="#Mai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Abr!A1"/><Relationship Id="rId5" Type="http://schemas.openxmlformats.org/officeDocument/2006/relationships/image" Target="../media/image8.png"/><Relationship Id="rId4" Type="http://schemas.openxmlformats.org/officeDocument/2006/relationships/hyperlink" Target="#Jun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Mai!A1"/><Relationship Id="rId5" Type="http://schemas.openxmlformats.org/officeDocument/2006/relationships/image" Target="../media/image8.png"/><Relationship Id="rId4" Type="http://schemas.openxmlformats.org/officeDocument/2006/relationships/hyperlink" Target="#Ju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Jun!A1"/><Relationship Id="rId5" Type="http://schemas.openxmlformats.org/officeDocument/2006/relationships/image" Target="../media/image8.png"/><Relationship Id="rId4" Type="http://schemas.openxmlformats.org/officeDocument/2006/relationships/hyperlink" Target="#Ago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Jul!A1"/><Relationship Id="rId5" Type="http://schemas.openxmlformats.org/officeDocument/2006/relationships/image" Target="../media/image8.png"/><Relationship Id="rId4" Type="http://schemas.openxmlformats.org/officeDocument/2006/relationships/hyperlink" Target="#Set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Ago!A1"/><Relationship Id="rId5" Type="http://schemas.openxmlformats.org/officeDocument/2006/relationships/image" Target="../media/image8.png"/><Relationship Id="rId4" Type="http://schemas.openxmlformats.org/officeDocument/2006/relationships/hyperlink" Target="#Out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Set!A1"/><Relationship Id="rId5" Type="http://schemas.openxmlformats.org/officeDocument/2006/relationships/image" Target="../media/image8.png"/><Relationship Id="rId4" Type="http://schemas.openxmlformats.org/officeDocument/2006/relationships/hyperlink" Target="#Nov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6" Type="http://schemas.openxmlformats.org/officeDocument/2006/relationships/hyperlink" Target="#Out!A1"/><Relationship Id="rId5" Type="http://schemas.openxmlformats.org/officeDocument/2006/relationships/image" Target="../media/image8.png"/><Relationship Id="rId4" Type="http://schemas.openxmlformats.org/officeDocument/2006/relationships/hyperlink" Target="#Dez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1.jfif"/><Relationship Id="rId4" Type="http://schemas.openxmlformats.org/officeDocument/2006/relationships/hyperlink" Target="#Nov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465045</xdr:colOff>
      <xdr:row>1</xdr:row>
      <xdr:rowOff>104134</xdr:rowOff>
    </xdr:from>
    <xdr:to>
      <xdr:col>2</xdr:col>
      <xdr:colOff>841381</xdr:colOff>
      <xdr:row>6</xdr:row>
      <xdr:rowOff>110973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99C193-4162-43F2-9249-B2908782E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7366" y="294634"/>
          <a:ext cx="1247194" cy="1245089"/>
        </a:xfrm>
        <a:prstGeom prst="rect">
          <a:avLst/>
        </a:prstGeom>
      </xdr:spPr>
    </xdr:pic>
    <xdr:clientData/>
  </xdr:twoCellAnchor>
  <xdr:twoCellAnchor editAs="absolute">
    <xdr:from>
      <xdr:col>11</xdr:col>
      <xdr:colOff>37244</xdr:colOff>
      <xdr:row>46</xdr:row>
      <xdr:rowOff>4964</xdr:rowOff>
    </xdr:from>
    <xdr:to>
      <xdr:col>13</xdr:col>
      <xdr:colOff>5946</xdr:colOff>
      <xdr:row>48</xdr:row>
      <xdr:rowOff>171652</xdr:rowOff>
    </xdr:to>
    <xdr:sp macro="" textlink="">
      <xdr:nvSpPr>
        <xdr:cNvPr id="9" name="Retângulo: Cantos Arredondado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DB6623-2232-474F-8B35-E28AC17CC900}"/>
            </a:ext>
          </a:extLst>
        </xdr:cNvPr>
        <xdr:cNvSpPr/>
      </xdr:nvSpPr>
      <xdr:spPr>
        <a:xfrm>
          <a:off x="8541708" y="12346643"/>
          <a:ext cx="1193345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JANEIRO</a:t>
          </a:r>
        </a:p>
      </xdr:txBody>
    </xdr:sp>
    <xdr:clientData/>
  </xdr:twoCellAnchor>
  <xdr:twoCellAnchor editAs="absolute">
    <xdr:from>
      <xdr:col>14</xdr:col>
      <xdr:colOff>13175</xdr:colOff>
      <xdr:row>46</xdr:row>
      <xdr:rowOff>9242</xdr:rowOff>
    </xdr:from>
    <xdr:to>
      <xdr:col>15</xdr:col>
      <xdr:colOff>195611</xdr:colOff>
      <xdr:row>48</xdr:row>
      <xdr:rowOff>175930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4C57F2-D9AC-44DF-B145-2BDBAAB8E978}"/>
            </a:ext>
          </a:extLst>
        </xdr:cNvPr>
        <xdr:cNvSpPr/>
      </xdr:nvSpPr>
      <xdr:spPr>
        <a:xfrm>
          <a:off x="10354604" y="12350921"/>
          <a:ext cx="1189364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FEVEREIRO</a:t>
          </a:r>
        </a:p>
      </xdr:txBody>
    </xdr:sp>
    <xdr:clientData/>
  </xdr:twoCellAnchor>
  <xdr:twoCellAnchor editAs="absolute">
    <xdr:from>
      <xdr:col>16</xdr:col>
      <xdr:colOff>134374</xdr:colOff>
      <xdr:row>46</xdr:row>
      <xdr:rowOff>19564</xdr:rowOff>
    </xdr:from>
    <xdr:to>
      <xdr:col>16</xdr:col>
      <xdr:colOff>1318135</xdr:colOff>
      <xdr:row>48</xdr:row>
      <xdr:rowOff>186252</xdr:rowOff>
    </xdr:to>
    <xdr:sp macro="" textlink="">
      <xdr:nvSpPr>
        <xdr:cNvPr id="11" name="Retângulo: Cantos Arredondado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EC6973C-19FA-4527-9AD9-2749190BF539}"/>
            </a:ext>
          </a:extLst>
        </xdr:cNvPr>
        <xdr:cNvSpPr/>
      </xdr:nvSpPr>
      <xdr:spPr>
        <a:xfrm>
          <a:off x="12095053" y="12361243"/>
          <a:ext cx="1183761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MARÇO</a:t>
          </a:r>
        </a:p>
      </xdr:txBody>
    </xdr:sp>
    <xdr:clientData/>
  </xdr:twoCellAnchor>
  <xdr:twoCellAnchor editAs="absolute">
    <xdr:from>
      <xdr:col>11</xdr:col>
      <xdr:colOff>27730</xdr:colOff>
      <xdr:row>50</xdr:row>
      <xdr:rowOff>46690</xdr:rowOff>
    </xdr:from>
    <xdr:to>
      <xdr:col>12</xdr:col>
      <xdr:colOff>604270</xdr:colOff>
      <xdr:row>52</xdr:row>
      <xdr:rowOff>200695</xdr:rowOff>
    </xdr:to>
    <xdr:sp macro="" textlink="">
      <xdr:nvSpPr>
        <xdr:cNvPr id="12" name="Retângulo: Cantos Arredondados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A874A32-8777-4600-AEF3-7B39F3ED4CC7}"/>
            </a:ext>
          </a:extLst>
        </xdr:cNvPr>
        <xdr:cNvSpPr/>
      </xdr:nvSpPr>
      <xdr:spPr>
        <a:xfrm>
          <a:off x="8532194" y="13150369"/>
          <a:ext cx="1188862" cy="548612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ABRIL</a:t>
          </a:r>
        </a:p>
      </xdr:txBody>
    </xdr:sp>
    <xdr:clientData/>
  </xdr:twoCellAnchor>
  <xdr:twoCellAnchor editAs="absolute">
    <xdr:from>
      <xdr:col>14</xdr:col>
      <xdr:colOff>7022</xdr:colOff>
      <xdr:row>50</xdr:row>
      <xdr:rowOff>49608</xdr:rowOff>
    </xdr:from>
    <xdr:to>
      <xdr:col>15</xdr:col>
      <xdr:colOff>189458</xdr:colOff>
      <xdr:row>52</xdr:row>
      <xdr:rowOff>203613</xdr:rowOff>
    </xdr:to>
    <xdr:sp macro="" textlink="">
      <xdr:nvSpPr>
        <xdr:cNvPr id="13" name="Retângulo: Cantos Arredondados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E7BBD3-7A55-4B79-B67A-8A5C0D00B0A9}"/>
            </a:ext>
          </a:extLst>
        </xdr:cNvPr>
        <xdr:cNvSpPr/>
      </xdr:nvSpPr>
      <xdr:spPr>
        <a:xfrm>
          <a:off x="10348451" y="13153287"/>
          <a:ext cx="1189364" cy="548612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MAIO</a:t>
          </a:r>
        </a:p>
      </xdr:txBody>
    </xdr:sp>
    <xdr:clientData/>
  </xdr:twoCellAnchor>
  <xdr:twoCellAnchor editAs="absolute">
    <xdr:from>
      <xdr:col>16</xdr:col>
      <xdr:colOff>128221</xdr:colOff>
      <xdr:row>50</xdr:row>
      <xdr:rowOff>59930</xdr:rowOff>
    </xdr:from>
    <xdr:to>
      <xdr:col>16</xdr:col>
      <xdr:colOff>1311982</xdr:colOff>
      <xdr:row>53</xdr:row>
      <xdr:rowOff>9828</xdr:rowOff>
    </xdr:to>
    <xdr:sp macro="" textlink="">
      <xdr:nvSpPr>
        <xdr:cNvPr id="14" name="Retângulo: Cantos Arredondados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D549B2-0725-4618-9A01-D952882D8C25}"/>
            </a:ext>
          </a:extLst>
        </xdr:cNvPr>
        <xdr:cNvSpPr/>
      </xdr:nvSpPr>
      <xdr:spPr>
        <a:xfrm>
          <a:off x="12088900" y="13163609"/>
          <a:ext cx="1183761" cy="548612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JUNHO</a:t>
          </a:r>
        </a:p>
      </xdr:txBody>
    </xdr:sp>
    <xdr:clientData/>
  </xdr:twoCellAnchor>
  <xdr:twoCellAnchor editAs="absolute">
    <xdr:from>
      <xdr:col>11</xdr:col>
      <xdr:colOff>37471</xdr:colOff>
      <xdr:row>54</xdr:row>
      <xdr:rowOff>40916</xdr:rowOff>
    </xdr:from>
    <xdr:to>
      <xdr:col>12</xdr:col>
      <xdr:colOff>610995</xdr:colOff>
      <xdr:row>57</xdr:row>
      <xdr:rowOff>17104</xdr:rowOff>
    </xdr:to>
    <xdr:sp macro="" textlink="">
      <xdr:nvSpPr>
        <xdr:cNvPr id="15" name="Retângulo: Cantos Arredondados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8CA6635-05F6-4A2F-9310-CF154AE7EB54}"/>
            </a:ext>
          </a:extLst>
        </xdr:cNvPr>
        <xdr:cNvSpPr/>
      </xdr:nvSpPr>
      <xdr:spPr>
        <a:xfrm>
          <a:off x="8541935" y="13933809"/>
          <a:ext cx="1185846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JULHO</a:t>
          </a:r>
        </a:p>
      </xdr:txBody>
    </xdr:sp>
    <xdr:clientData/>
  </xdr:twoCellAnchor>
  <xdr:twoCellAnchor editAs="absolute">
    <xdr:from>
      <xdr:col>14</xdr:col>
      <xdr:colOff>16763</xdr:colOff>
      <xdr:row>54</xdr:row>
      <xdr:rowOff>43834</xdr:rowOff>
    </xdr:from>
    <xdr:to>
      <xdr:col>15</xdr:col>
      <xdr:colOff>199199</xdr:colOff>
      <xdr:row>57</xdr:row>
      <xdr:rowOff>20022</xdr:rowOff>
    </xdr:to>
    <xdr:sp macro="" textlink="">
      <xdr:nvSpPr>
        <xdr:cNvPr id="16" name="Retângulo: Cantos Arredondados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00F0DF-D05F-46BA-8A48-A4AF9BA56811}"/>
            </a:ext>
          </a:extLst>
        </xdr:cNvPr>
        <xdr:cNvSpPr/>
      </xdr:nvSpPr>
      <xdr:spPr>
        <a:xfrm>
          <a:off x="10358192" y="13936727"/>
          <a:ext cx="1189364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AGOSTO</a:t>
          </a:r>
        </a:p>
      </xdr:txBody>
    </xdr:sp>
    <xdr:clientData/>
  </xdr:twoCellAnchor>
  <xdr:twoCellAnchor editAs="absolute">
    <xdr:from>
      <xdr:col>16</xdr:col>
      <xdr:colOff>137962</xdr:colOff>
      <xdr:row>54</xdr:row>
      <xdr:rowOff>54156</xdr:rowOff>
    </xdr:from>
    <xdr:to>
      <xdr:col>16</xdr:col>
      <xdr:colOff>1321723</xdr:colOff>
      <xdr:row>57</xdr:row>
      <xdr:rowOff>30344</xdr:rowOff>
    </xdr:to>
    <xdr:sp macro="" textlink="">
      <xdr:nvSpPr>
        <xdr:cNvPr id="17" name="Retângulo: Cantos Arredondados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A99677F-8F05-4707-BB4A-F56A8A7EC352}"/>
            </a:ext>
          </a:extLst>
        </xdr:cNvPr>
        <xdr:cNvSpPr/>
      </xdr:nvSpPr>
      <xdr:spPr>
        <a:xfrm>
          <a:off x="12098641" y="13947049"/>
          <a:ext cx="1183761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SETEMBRO</a:t>
          </a:r>
        </a:p>
      </xdr:txBody>
    </xdr:sp>
    <xdr:clientData/>
  </xdr:twoCellAnchor>
  <xdr:twoCellAnchor editAs="absolute">
    <xdr:from>
      <xdr:col>11</xdr:col>
      <xdr:colOff>29411</xdr:colOff>
      <xdr:row>58</xdr:row>
      <xdr:rowOff>38716</xdr:rowOff>
    </xdr:from>
    <xdr:to>
      <xdr:col>12</xdr:col>
      <xdr:colOff>601470</xdr:colOff>
      <xdr:row>61</xdr:row>
      <xdr:rowOff>14904</xdr:rowOff>
    </xdr:to>
    <xdr:sp macro="" textlink="">
      <xdr:nvSpPr>
        <xdr:cNvPr id="18" name="Retângulo: Cantos Arredondados 1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1750650-3265-4487-BC86-AEC397D87CDC}"/>
            </a:ext>
          </a:extLst>
        </xdr:cNvPr>
        <xdr:cNvSpPr/>
      </xdr:nvSpPr>
      <xdr:spPr>
        <a:xfrm>
          <a:off x="8533875" y="14693609"/>
          <a:ext cx="1184381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OUTUBRO</a:t>
          </a:r>
        </a:p>
      </xdr:txBody>
    </xdr:sp>
    <xdr:clientData/>
  </xdr:twoCellAnchor>
  <xdr:twoCellAnchor editAs="absolute">
    <xdr:from>
      <xdr:col>14</xdr:col>
      <xdr:colOff>7238</xdr:colOff>
      <xdr:row>58</xdr:row>
      <xdr:rowOff>41634</xdr:rowOff>
    </xdr:from>
    <xdr:to>
      <xdr:col>15</xdr:col>
      <xdr:colOff>189674</xdr:colOff>
      <xdr:row>61</xdr:row>
      <xdr:rowOff>17822</xdr:rowOff>
    </xdr:to>
    <xdr:sp macro="" textlink="">
      <xdr:nvSpPr>
        <xdr:cNvPr id="19" name="Retângulo: Cantos Arredondados 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CBF3330-8451-4129-ACC6-58E15730CDF8}"/>
            </a:ext>
          </a:extLst>
        </xdr:cNvPr>
        <xdr:cNvSpPr/>
      </xdr:nvSpPr>
      <xdr:spPr>
        <a:xfrm>
          <a:off x="10348667" y="14696527"/>
          <a:ext cx="1189364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NOVEMBRO</a:t>
          </a:r>
        </a:p>
      </xdr:txBody>
    </xdr:sp>
    <xdr:clientData/>
  </xdr:twoCellAnchor>
  <xdr:twoCellAnchor editAs="absolute">
    <xdr:from>
      <xdr:col>16</xdr:col>
      <xdr:colOff>128437</xdr:colOff>
      <xdr:row>58</xdr:row>
      <xdr:rowOff>51956</xdr:rowOff>
    </xdr:from>
    <xdr:to>
      <xdr:col>16</xdr:col>
      <xdr:colOff>1312198</xdr:colOff>
      <xdr:row>61</xdr:row>
      <xdr:rowOff>28144</xdr:rowOff>
    </xdr:to>
    <xdr:sp macro="" textlink="">
      <xdr:nvSpPr>
        <xdr:cNvPr id="20" name="Retângulo: Cantos Arredondados 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B965A69-8A14-47FD-9D19-7193B50A1798}"/>
            </a:ext>
          </a:extLst>
        </xdr:cNvPr>
        <xdr:cNvSpPr/>
      </xdr:nvSpPr>
      <xdr:spPr>
        <a:xfrm>
          <a:off x="12089116" y="14706849"/>
          <a:ext cx="1183761" cy="54768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DEZEMBRO</a:t>
          </a:r>
        </a:p>
      </xdr:txBody>
    </xdr:sp>
    <xdr:clientData/>
  </xdr:twoCellAnchor>
  <xdr:twoCellAnchor editAs="absolute">
    <xdr:from>
      <xdr:col>3</xdr:col>
      <xdr:colOff>1436393</xdr:colOff>
      <xdr:row>47</xdr:row>
      <xdr:rowOff>96988</xdr:rowOff>
    </xdr:from>
    <xdr:to>
      <xdr:col>6</xdr:col>
      <xdr:colOff>571501</xdr:colOff>
      <xdr:row>51</xdr:row>
      <xdr:rowOff>53651</xdr:rowOff>
    </xdr:to>
    <xdr:sp macro="" textlink="">
      <xdr:nvSpPr>
        <xdr:cNvPr id="29" name="Retângulo: Cantos Arredondados 2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DA50393-60D3-494B-AFDA-53842B571726}"/>
            </a:ext>
          </a:extLst>
        </xdr:cNvPr>
        <xdr:cNvSpPr/>
      </xdr:nvSpPr>
      <xdr:spPr>
        <a:xfrm>
          <a:off x="4080981" y="12596350"/>
          <a:ext cx="1813314" cy="716262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Cadastro do Paciente</a:t>
          </a:r>
        </a:p>
      </xdr:txBody>
    </xdr:sp>
    <xdr:clientData/>
  </xdr:twoCellAnchor>
  <xdr:twoCellAnchor editAs="absolute">
    <xdr:from>
      <xdr:col>2</xdr:col>
      <xdr:colOff>78440</xdr:colOff>
      <xdr:row>47</xdr:row>
      <xdr:rowOff>73637</xdr:rowOff>
    </xdr:from>
    <xdr:to>
      <xdr:col>3</xdr:col>
      <xdr:colOff>731624</xdr:colOff>
      <xdr:row>51</xdr:row>
      <xdr:rowOff>31215</xdr:rowOff>
    </xdr:to>
    <xdr:sp macro="" textlink="">
      <xdr:nvSpPr>
        <xdr:cNvPr id="31" name="Retângulo: Cantos Arredondados 3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BD6C67D-A12E-4ECA-9CFD-750B087E97D5}"/>
            </a:ext>
          </a:extLst>
        </xdr:cNvPr>
        <xdr:cNvSpPr/>
      </xdr:nvSpPr>
      <xdr:spPr>
        <a:xfrm>
          <a:off x="1546411" y="12572999"/>
          <a:ext cx="1829801" cy="717177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Cadastro do/a</a:t>
          </a:r>
          <a:r>
            <a:rPr lang="pt-BR" sz="1600" baseline="0">
              <a:latin typeface="Bahnschrift Light Condensed" panose="020B0502040204020203" pitchFamily="34" charset="0"/>
            </a:rPr>
            <a:t> Psicólogo/a</a:t>
          </a:r>
          <a:endParaRPr lang="pt-BR" sz="1600">
            <a:latin typeface="Bahnschrift Light Condensed" panose="020B0502040204020203" pitchFamily="34" charset="0"/>
          </a:endParaRPr>
        </a:p>
      </xdr:txBody>
    </xdr:sp>
    <xdr:clientData/>
  </xdr:twoCellAnchor>
  <xdr:twoCellAnchor editAs="absolute">
    <xdr:from>
      <xdr:col>3</xdr:col>
      <xdr:colOff>217835</xdr:colOff>
      <xdr:row>54</xdr:row>
      <xdr:rowOff>86752</xdr:rowOff>
    </xdr:from>
    <xdr:to>
      <xdr:col>4</xdr:col>
      <xdr:colOff>585269</xdr:colOff>
      <xdr:row>58</xdr:row>
      <xdr:rowOff>41930</xdr:rowOff>
    </xdr:to>
    <xdr:sp macro="" textlink="">
      <xdr:nvSpPr>
        <xdr:cNvPr id="32" name="Retângulo: Cantos Arredondados 3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F40FF2D-9C73-456C-8E1B-F34FA619D5DA}"/>
            </a:ext>
          </a:extLst>
        </xdr:cNvPr>
        <xdr:cNvSpPr/>
      </xdr:nvSpPr>
      <xdr:spPr>
        <a:xfrm>
          <a:off x="2884835" y="13979645"/>
          <a:ext cx="1837005" cy="717178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Pendentes</a:t>
          </a:r>
        </a:p>
      </xdr:txBody>
    </xdr:sp>
    <xdr:clientData/>
  </xdr:twoCellAnchor>
  <xdr:twoCellAnchor editAs="absolute">
    <xdr:from>
      <xdr:col>5</xdr:col>
      <xdr:colOff>310084</xdr:colOff>
      <xdr:row>22</xdr:row>
      <xdr:rowOff>49144</xdr:rowOff>
    </xdr:from>
    <xdr:to>
      <xdr:col>8</xdr:col>
      <xdr:colOff>234885</xdr:colOff>
      <xdr:row>23</xdr:row>
      <xdr:rowOff>396527</xdr:rowOff>
    </xdr:to>
    <xdr:sp macro="" textlink="">
      <xdr:nvSpPr>
        <xdr:cNvPr id="33" name="Retângulo: Cantos Arredondados 3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B463C3D-DAC5-4C89-A473-02B0E1A4B952}"/>
            </a:ext>
          </a:extLst>
        </xdr:cNvPr>
        <xdr:cNvSpPr/>
      </xdr:nvSpPr>
      <xdr:spPr>
        <a:xfrm>
          <a:off x="5058977" y="4757215"/>
          <a:ext cx="1843408" cy="714776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Cadastro do/a</a:t>
          </a:r>
          <a:r>
            <a:rPr lang="pt-BR" sz="1600" baseline="0">
              <a:latin typeface="Bahnschrift Light Condensed" panose="020B0502040204020203" pitchFamily="34" charset="0"/>
            </a:rPr>
            <a:t> Psicólogo/a</a:t>
          </a:r>
          <a:endParaRPr lang="pt-BR" sz="1600">
            <a:latin typeface="Bahnschrift Light Condensed" panose="020B0502040204020203" pitchFamily="34" charset="0"/>
          </a:endParaRPr>
        </a:p>
      </xdr:txBody>
    </xdr:sp>
    <xdr:clientData/>
  </xdr:twoCellAnchor>
  <xdr:twoCellAnchor editAs="absolute">
    <xdr:from>
      <xdr:col>5</xdr:col>
      <xdr:colOff>292155</xdr:colOff>
      <xdr:row>26</xdr:row>
      <xdr:rowOff>76040</xdr:rowOff>
    </xdr:from>
    <xdr:to>
      <xdr:col>8</xdr:col>
      <xdr:colOff>200469</xdr:colOff>
      <xdr:row>27</xdr:row>
      <xdr:rowOff>523360</xdr:rowOff>
    </xdr:to>
    <xdr:sp macro="" textlink="">
      <xdr:nvSpPr>
        <xdr:cNvPr id="34" name="Retângulo: Cantos Arredondados 3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EE69A00-1F55-4E13-9FD5-A3A38E61A0B5}"/>
            </a:ext>
          </a:extLst>
        </xdr:cNvPr>
        <xdr:cNvSpPr/>
      </xdr:nvSpPr>
      <xdr:spPr>
        <a:xfrm>
          <a:off x="5041048" y="6348933"/>
          <a:ext cx="1826921" cy="719463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Cadastro do Paciente</a:t>
          </a:r>
        </a:p>
      </xdr:txBody>
    </xdr:sp>
    <xdr:clientData/>
  </xdr:twoCellAnchor>
  <xdr:twoCellAnchor editAs="absolute">
    <xdr:from>
      <xdr:col>5</xdr:col>
      <xdr:colOff>325772</xdr:colOff>
      <xdr:row>32</xdr:row>
      <xdr:rowOff>20011</xdr:rowOff>
    </xdr:from>
    <xdr:to>
      <xdr:col>8</xdr:col>
      <xdr:colOff>250573</xdr:colOff>
      <xdr:row>33</xdr:row>
      <xdr:rowOff>367394</xdr:rowOff>
    </xdr:to>
    <xdr:sp macro="" textlink="">
      <xdr:nvSpPr>
        <xdr:cNvPr id="35" name="Retângulo: Cantos Arredondados 3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91A4573-0CF0-448D-9D8F-927B1687D312}"/>
            </a:ext>
          </a:extLst>
        </xdr:cNvPr>
        <xdr:cNvSpPr/>
      </xdr:nvSpPr>
      <xdr:spPr>
        <a:xfrm>
          <a:off x="5074665" y="9055154"/>
          <a:ext cx="1843408" cy="714776"/>
        </a:xfrm>
        <a:prstGeom prst="roundRect">
          <a:avLst/>
        </a:prstGeom>
        <a:solidFill>
          <a:srgbClr val="2E5453"/>
        </a:solidFill>
        <a:ln w="38100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Bahnschrift Light Condensed" panose="020B0502040204020203" pitchFamily="34" charset="0"/>
              <a:ea typeface="+mn-ea"/>
              <a:cs typeface="+mn-cs"/>
            </a:rPr>
            <a:t>Pendentes</a:t>
          </a:r>
        </a:p>
      </xdr:txBody>
    </xdr:sp>
    <xdr:clientData/>
  </xdr:twoCellAnchor>
  <xdr:twoCellAnchor editAs="oneCell">
    <xdr:from>
      <xdr:col>6</xdr:col>
      <xdr:colOff>244931</xdr:colOff>
      <xdr:row>50</xdr:row>
      <xdr:rowOff>54427</xdr:rowOff>
    </xdr:from>
    <xdr:to>
      <xdr:col>6</xdr:col>
      <xdr:colOff>666518</xdr:colOff>
      <xdr:row>52</xdr:row>
      <xdr:rowOff>81642</xdr:rowOff>
    </xdr:to>
    <xdr:pic>
      <xdr:nvPicPr>
        <xdr:cNvPr id="36" name="Imagem 35" descr="Clique - ícones de setas grátis">
          <a:extLst>
            <a:ext uri="{FF2B5EF4-FFF2-40B4-BE49-F238E27FC236}">
              <a16:creationId xmlns:a16="http://schemas.microsoft.com/office/drawing/2014/main" id="{ED9CE191-5544-4701-8869-E02B9895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6145" y="13158106"/>
          <a:ext cx="421587" cy="421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438153</xdr:colOff>
      <xdr:row>49</xdr:row>
      <xdr:rowOff>152398</xdr:rowOff>
    </xdr:from>
    <xdr:to>
      <xdr:col>3</xdr:col>
      <xdr:colOff>859740</xdr:colOff>
      <xdr:row>51</xdr:row>
      <xdr:rowOff>193220</xdr:rowOff>
    </xdr:to>
    <xdr:pic>
      <xdr:nvPicPr>
        <xdr:cNvPr id="37" name="Imagem 36" descr="Clique - ícones de setas grátis">
          <a:extLst>
            <a:ext uri="{FF2B5EF4-FFF2-40B4-BE49-F238E27FC236}">
              <a16:creationId xmlns:a16="http://schemas.microsoft.com/office/drawing/2014/main" id="{5F10B784-A600-44B0-8FD5-DBD7B528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3" y="13065577"/>
          <a:ext cx="421587" cy="421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304803</xdr:colOff>
      <xdr:row>57</xdr:row>
      <xdr:rowOff>32656</xdr:rowOff>
    </xdr:from>
    <xdr:to>
      <xdr:col>5</xdr:col>
      <xdr:colOff>114068</xdr:colOff>
      <xdr:row>59</xdr:row>
      <xdr:rowOff>73478</xdr:rowOff>
    </xdr:to>
    <xdr:pic>
      <xdr:nvPicPr>
        <xdr:cNvPr id="38" name="Imagem 37" descr="Clique - ícones de setas grátis">
          <a:extLst>
            <a:ext uri="{FF2B5EF4-FFF2-40B4-BE49-F238E27FC236}">
              <a16:creationId xmlns:a16="http://schemas.microsoft.com/office/drawing/2014/main" id="{0432F3D5-69C1-4AC2-ADA0-30D0439D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374" y="14497049"/>
          <a:ext cx="421587" cy="421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394609</xdr:colOff>
      <xdr:row>47</xdr:row>
      <xdr:rowOff>4082</xdr:rowOff>
    </xdr:from>
    <xdr:to>
      <xdr:col>13</xdr:col>
      <xdr:colOff>95078</xdr:colOff>
      <xdr:row>48</xdr:row>
      <xdr:rowOff>126546</xdr:rowOff>
    </xdr:to>
    <xdr:pic>
      <xdr:nvPicPr>
        <xdr:cNvPr id="40" name="Imagem 39" descr="Clique - ícones de setas grátis">
          <a:extLst>
            <a:ext uri="{FF2B5EF4-FFF2-40B4-BE49-F238E27FC236}">
              <a16:creationId xmlns:a16="http://schemas.microsoft.com/office/drawing/2014/main" id="{973A36DD-1B31-4DFB-9090-771114ED3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1459" y="12500882"/>
          <a:ext cx="310069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968830</xdr:colOff>
      <xdr:row>46</xdr:row>
      <xdr:rowOff>152400</xdr:rowOff>
    </xdr:from>
    <xdr:to>
      <xdr:col>15</xdr:col>
      <xdr:colOff>274692</xdr:colOff>
      <xdr:row>48</xdr:row>
      <xdr:rowOff>84364</xdr:rowOff>
    </xdr:to>
    <xdr:pic>
      <xdr:nvPicPr>
        <xdr:cNvPr id="41" name="Imagem 40" descr="Clique - ícones de setas grátis">
          <a:extLst>
            <a:ext uri="{FF2B5EF4-FFF2-40B4-BE49-F238E27FC236}">
              <a16:creationId xmlns:a16="http://schemas.microsoft.com/office/drawing/2014/main" id="{75B84A92-84EA-49F4-8806-4641BCD79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0259" y="12494079"/>
          <a:ext cx="312790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1062719</xdr:colOff>
      <xdr:row>46</xdr:row>
      <xdr:rowOff>167368</xdr:rowOff>
    </xdr:from>
    <xdr:to>
      <xdr:col>17</xdr:col>
      <xdr:colOff>3909</xdr:colOff>
      <xdr:row>48</xdr:row>
      <xdr:rowOff>99332</xdr:rowOff>
    </xdr:to>
    <xdr:pic>
      <xdr:nvPicPr>
        <xdr:cNvPr id="42" name="Imagem 41" descr="Clique - ícones de setas grátis">
          <a:extLst>
            <a:ext uri="{FF2B5EF4-FFF2-40B4-BE49-F238E27FC236}">
              <a16:creationId xmlns:a16="http://schemas.microsoft.com/office/drawing/2014/main" id="{5CD0CC47-963E-4291-BACD-5C7FBBBE2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8019" y="12473668"/>
          <a:ext cx="312790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368755</xdr:colOff>
      <xdr:row>50</xdr:row>
      <xdr:rowOff>182336</xdr:rowOff>
    </xdr:from>
    <xdr:to>
      <xdr:col>13</xdr:col>
      <xdr:colOff>69224</xdr:colOff>
      <xdr:row>52</xdr:row>
      <xdr:rowOff>104775</xdr:rowOff>
    </xdr:to>
    <xdr:pic>
      <xdr:nvPicPr>
        <xdr:cNvPr id="43" name="Imagem 42" descr="Clique - ícones de setas grátis">
          <a:extLst>
            <a:ext uri="{FF2B5EF4-FFF2-40B4-BE49-F238E27FC236}">
              <a16:creationId xmlns:a16="http://schemas.microsoft.com/office/drawing/2014/main" id="{C9EAE5A9-F633-42AE-89C9-4BD25CAAA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5605" y="13250636"/>
          <a:ext cx="310069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970191</xdr:colOff>
      <xdr:row>51</xdr:row>
      <xdr:rowOff>35379</xdr:rowOff>
    </xdr:from>
    <xdr:to>
      <xdr:col>15</xdr:col>
      <xdr:colOff>276053</xdr:colOff>
      <xdr:row>52</xdr:row>
      <xdr:rowOff>148318</xdr:rowOff>
    </xdr:to>
    <xdr:pic>
      <xdr:nvPicPr>
        <xdr:cNvPr id="44" name="Imagem 43" descr="Clique - ícones de setas grátis">
          <a:extLst>
            <a:ext uri="{FF2B5EF4-FFF2-40B4-BE49-F238E27FC236}">
              <a16:creationId xmlns:a16="http://schemas.microsoft.com/office/drawing/2014/main" id="{B03F35C4-B003-4E9B-95F4-E07C831E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6241" y="13294179"/>
          <a:ext cx="315512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1064080</xdr:colOff>
      <xdr:row>51</xdr:row>
      <xdr:rowOff>50347</xdr:rowOff>
    </xdr:from>
    <xdr:to>
      <xdr:col>17</xdr:col>
      <xdr:colOff>5270</xdr:colOff>
      <xdr:row>52</xdr:row>
      <xdr:rowOff>163286</xdr:rowOff>
    </xdr:to>
    <xdr:pic>
      <xdr:nvPicPr>
        <xdr:cNvPr id="45" name="Imagem 44" descr="Clique - ícones de setas grátis">
          <a:extLst>
            <a:ext uri="{FF2B5EF4-FFF2-40B4-BE49-F238E27FC236}">
              <a16:creationId xmlns:a16="http://schemas.microsoft.com/office/drawing/2014/main" id="{0B22C0AC-0241-4DB1-8313-B5158CE5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9380" y="13309147"/>
          <a:ext cx="312790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368755</xdr:colOff>
      <xdr:row>54</xdr:row>
      <xdr:rowOff>163286</xdr:rowOff>
    </xdr:from>
    <xdr:to>
      <xdr:col>13</xdr:col>
      <xdr:colOff>69224</xdr:colOff>
      <xdr:row>56</xdr:row>
      <xdr:rowOff>95250</xdr:rowOff>
    </xdr:to>
    <xdr:pic>
      <xdr:nvPicPr>
        <xdr:cNvPr id="46" name="Imagem 45" descr="Clique - ícones de setas grátis">
          <a:extLst>
            <a:ext uri="{FF2B5EF4-FFF2-40B4-BE49-F238E27FC236}">
              <a16:creationId xmlns:a16="http://schemas.microsoft.com/office/drawing/2014/main" id="{4F7D48BE-8428-48FB-AFBD-B886C8770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5605" y="14012636"/>
          <a:ext cx="310069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970191</xdr:colOff>
      <xdr:row>55</xdr:row>
      <xdr:rowOff>16329</xdr:rowOff>
    </xdr:from>
    <xdr:to>
      <xdr:col>15</xdr:col>
      <xdr:colOff>276053</xdr:colOff>
      <xdr:row>56</xdr:row>
      <xdr:rowOff>138793</xdr:rowOff>
    </xdr:to>
    <xdr:pic>
      <xdr:nvPicPr>
        <xdr:cNvPr id="47" name="Imagem 46" descr="Clique - ícones de setas grátis">
          <a:extLst>
            <a:ext uri="{FF2B5EF4-FFF2-40B4-BE49-F238E27FC236}">
              <a16:creationId xmlns:a16="http://schemas.microsoft.com/office/drawing/2014/main" id="{50049C64-24AB-4443-9F12-445990F3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6241" y="14056179"/>
          <a:ext cx="315512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1064080</xdr:colOff>
      <xdr:row>55</xdr:row>
      <xdr:rowOff>31297</xdr:rowOff>
    </xdr:from>
    <xdr:to>
      <xdr:col>17</xdr:col>
      <xdr:colOff>5270</xdr:colOff>
      <xdr:row>56</xdr:row>
      <xdr:rowOff>153761</xdr:rowOff>
    </xdr:to>
    <xdr:pic>
      <xdr:nvPicPr>
        <xdr:cNvPr id="48" name="Imagem 47" descr="Clique - ícones de setas grátis">
          <a:extLst>
            <a:ext uri="{FF2B5EF4-FFF2-40B4-BE49-F238E27FC236}">
              <a16:creationId xmlns:a16="http://schemas.microsoft.com/office/drawing/2014/main" id="{DD1A26AD-403A-4BBD-A193-8DC18C07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9380" y="14071147"/>
          <a:ext cx="312790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349705</xdr:colOff>
      <xdr:row>58</xdr:row>
      <xdr:rowOff>172811</xdr:rowOff>
    </xdr:from>
    <xdr:to>
      <xdr:col>13</xdr:col>
      <xdr:colOff>50174</xdr:colOff>
      <xdr:row>60</xdr:row>
      <xdr:rowOff>104775</xdr:rowOff>
    </xdr:to>
    <xdr:pic>
      <xdr:nvPicPr>
        <xdr:cNvPr id="49" name="Imagem 48" descr="Clique - ícones de setas grátis">
          <a:extLst>
            <a:ext uri="{FF2B5EF4-FFF2-40B4-BE49-F238E27FC236}">
              <a16:creationId xmlns:a16="http://schemas.microsoft.com/office/drawing/2014/main" id="{1FA0871E-EED7-4261-BA47-28FF8C0B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555" y="14784161"/>
          <a:ext cx="310069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951141</xdr:colOff>
      <xdr:row>59</xdr:row>
      <xdr:rowOff>25854</xdr:rowOff>
    </xdr:from>
    <xdr:to>
      <xdr:col>15</xdr:col>
      <xdr:colOff>257003</xdr:colOff>
      <xdr:row>60</xdr:row>
      <xdr:rowOff>148318</xdr:rowOff>
    </xdr:to>
    <xdr:pic>
      <xdr:nvPicPr>
        <xdr:cNvPr id="50" name="Imagem 49" descr="Clique - ícones de setas grátis">
          <a:extLst>
            <a:ext uri="{FF2B5EF4-FFF2-40B4-BE49-F238E27FC236}">
              <a16:creationId xmlns:a16="http://schemas.microsoft.com/office/drawing/2014/main" id="{7D719FD7-4115-43DA-AD92-1420B05F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7191" y="14827704"/>
          <a:ext cx="315512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1045030</xdr:colOff>
      <xdr:row>59</xdr:row>
      <xdr:rowOff>40822</xdr:rowOff>
    </xdr:from>
    <xdr:to>
      <xdr:col>16</xdr:col>
      <xdr:colOff>1357820</xdr:colOff>
      <xdr:row>60</xdr:row>
      <xdr:rowOff>163286</xdr:rowOff>
    </xdr:to>
    <xdr:pic>
      <xdr:nvPicPr>
        <xdr:cNvPr id="51" name="Imagem 50" descr="Clique - ícones de setas grátis">
          <a:extLst>
            <a:ext uri="{FF2B5EF4-FFF2-40B4-BE49-F238E27FC236}">
              <a16:creationId xmlns:a16="http://schemas.microsoft.com/office/drawing/2014/main" id="{F15CC0FD-15D4-4344-8672-678DBED3B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70330" y="14842672"/>
          <a:ext cx="312790" cy="312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477831</xdr:colOff>
      <xdr:row>1</xdr:row>
      <xdr:rowOff>100854</xdr:rowOff>
    </xdr:from>
    <xdr:to>
      <xdr:col>2</xdr:col>
      <xdr:colOff>445790</xdr:colOff>
      <xdr:row>6</xdr:row>
      <xdr:rowOff>138209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001C430-B4DA-4529-962C-DFCBD90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949" y="302560"/>
          <a:ext cx="1200606" cy="1213973"/>
        </a:xfrm>
        <a:prstGeom prst="rect">
          <a:avLst/>
        </a:prstGeom>
      </xdr:spPr>
    </xdr:pic>
    <xdr:clientData/>
  </xdr:twoCellAnchor>
  <xdr:twoCellAnchor>
    <xdr:from>
      <xdr:col>0</xdr:col>
      <xdr:colOff>369793</xdr:colOff>
      <xdr:row>54</xdr:row>
      <xdr:rowOff>56030</xdr:rowOff>
    </xdr:from>
    <xdr:to>
      <xdr:col>2</xdr:col>
      <xdr:colOff>603716</xdr:colOff>
      <xdr:row>57</xdr:row>
      <xdr:rowOff>32218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0701AF-8A4A-40C8-AF58-9AAB46EC826B}"/>
            </a:ext>
          </a:extLst>
        </xdr:cNvPr>
        <xdr:cNvSpPr/>
      </xdr:nvSpPr>
      <xdr:spPr>
        <a:xfrm>
          <a:off x="369793" y="1247214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2</xdr:col>
      <xdr:colOff>268939</xdr:colOff>
      <xdr:row>55</xdr:row>
      <xdr:rowOff>179295</xdr:rowOff>
    </xdr:from>
    <xdr:to>
      <xdr:col>2</xdr:col>
      <xdr:colOff>616126</xdr:colOff>
      <xdr:row>57</xdr:row>
      <xdr:rowOff>145676</xdr:rowOff>
    </xdr:to>
    <xdr:pic>
      <xdr:nvPicPr>
        <xdr:cNvPr id="4" name="Imagem 3" descr="Clique - ícones de setas grátis">
          <a:extLst>
            <a:ext uri="{FF2B5EF4-FFF2-40B4-BE49-F238E27FC236}">
              <a16:creationId xmlns:a16="http://schemas.microsoft.com/office/drawing/2014/main" id="{7E70BCE3-BDF0-471C-A838-B6896271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704" y="1278591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824194</xdr:colOff>
      <xdr:row>1</xdr:row>
      <xdr:rowOff>1</xdr:rowOff>
    </xdr:from>
    <xdr:to>
      <xdr:col>1</xdr:col>
      <xdr:colOff>2021744</xdr:colOff>
      <xdr:row>6</xdr:row>
      <xdr:rowOff>175902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D250789-BCDD-440F-8D90-D7D513F11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312" y="201707"/>
          <a:ext cx="1197550" cy="1206842"/>
        </a:xfrm>
        <a:prstGeom prst="rect">
          <a:avLst/>
        </a:prstGeom>
      </xdr:spPr>
    </xdr:pic>
    <xdr:clientData/>
  </xdr:twoCellAnchor>
  <xdr:twoCellAnchor>
    <xdr:from>
      <xdr:col>0</xdr:col>
      <xdr:colOff>280147</xdr:colOff>
      <xdr:row>40</xdr:row>
      <xdr:rowOff>44823</xdr:rowOff>
    </xdr:from>
    <xdr:to>
      <xdr:col>1</xdr:col>
      <xdr:colOff>1746717</xdr:colOff>
      <xdr:row>43</xdr:row>
      <xdr:rowOff>21011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526428-1254-4CFE-A7ED-0EC1FB025E71}"/>
            </a:ext>
          </a:extLst>
        </xdr:cNvPr>
        <xdr:cNvSpPr/>
      </xdr:nvSpPr>
      <xdr:spPr>
        <a:xfrm>
          <a:off x="280147" y="9614647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1</xdr:col>
      <xdr:colOff>1501588</xdr:colOff>
      <xdr:row>41</xdr:row>
      <xdr:rowOff>179294</xdr:rowOff>
    </xdr:from>
    <xdr:to>
      <xdr:col>1</xdr:col>
      <xdr:colOff>1848775</xdr:colOff>
      <xdr:row>43</xdr:row>
      <xdr:rowOff>145675</xdr:rowOff>
    </xdr:to>
    <xdr:pic>
      <xdr:nvPicPr>
        <xdr:cNvPr id="4" name="Imagem 3" descr="Clique - ícones de setas grátis">
          <a:extLst>
            <a:ext uri="{FF2B5EF4-FFF2-40B4-BE49-F238E27FC236}">
              <a16:creationId xmlns:a16="http://schemas.microsoft.com/office/drawing/2014/main" id="{392D4D7C-AF1A-4296-ACA4-77941A504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6706" y="9939618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737603</xdr:colOff>
      <xdr:row>1</xdr:row>
      <xdr:rowOff>11207</xdr:rowOff>
    </xdr:from>
    <xdr:to>
      <xdr:col>1</xdr:col>
      <xdr:colOff>1935153</xdr:colOff>
      <xdr:row>7</xdr:row>
      <xdr:rowOff>7814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31534C-150A-4C55-ABD5-F736DC1EA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794" y="200026"/>
          <a:ext cx="1197550" cy="1204601"/>
        </a:xfrm>
        <a:prstGeom prst="rect">
          <a:avLst/>
        </a:prstGeom>
      </xdr:spPr>
    </xdr:pic>
    <xdr:clientData/>
  </xdr:twoCellAnchor>
  <xdr:twoCellAnchor>
    <xdr:from>
      <xdr:col>7</xdr:col>
      <xdr:colOff>78441</xdr:colOff>
      <xdr:row>33</xdr:row>
      <xdr:rowOff>22412</xdr:rowOff>
    </xdr:from>
    <xdr:to>
      <xdr:col>7</xdr:col>
      <xdr:colOff>2150129</xdr:colOff>
      <xdr:row>35</xdr:row>
      <xdr:rowOff>77041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E75C73-4414-466C-92FD-0A5E7E7435D0}"/>
            </a:ext>
          </a:extLst>
        </xdr:cNvPr>
        <xdr:cNvSpPr/>
      </xdr:nvSpPr>
      <xdr:spPr>
        <a:xfrm>
          <a:off x="10488706" y="7720853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7</xdr:col>
      <xdr:colOff>1893794</xdr:colOff>
      <xdr:row>34</xdr:row>
      <xdr:rowOff>100852</xdr:rowOff>
    </xdr:from>
    <xdr:to>
      <xdr:col>7</xdr:col>
      <xdr:colOff>2240981</xdr:colOff>
      <xdr:row>35</xdr:row>
      <xdr:rowOff>201704</xdr:rowOff>
    </xdr:to>
    <xdr:pic>
      <xdr:nvPicPr>
        <xdr:cNvPr id="5" name="Imagem 4" descr="Clique - ícones de setas grátis">
          <a:extLst>
            <a:ext uri="{FF2B5EF4-FFF2-40B4-BE49-F238E27FC236}">
              <a16:creationId xmlns:a16="http://schemas.microsoft.com/office/drawing/2014/main" id="{AE7A2720-2A45-45D3-B65C-7D0B2703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04059" y="804582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959798E-3BB2-43D0-AD6A-DE45E8C4A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899" y="201706"/>
          <a:ext cx="1523385" cy="1535205"/>
        </a:xfrm>
        <a:prstGeom prst="rect">
          <a:avLst/>
        </a:prstGeom>
      </xdr:spPr>
    </xdr:pic>
    <xdr:clientData/>
  </xdr:twoCellAnchor>
  <xdr:twoCellAnchor>
    <xdr:from>
      <xdr:col>0</xdr:col>
      <xdr:colOff>582706</xdr:colOff>
      <xdr:row>55</xdr:row>
      <xdr:rowOff>145677</xdr:rowOff>
    </xdr:from>
    <xdr:to>
      <xdr:col>1</xdr:col>
      <xdr:colOff>2049276</xdr:colOff>
      <xdr:row>58</xdr:row>
      <xdr:rowOff>121865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11A8E6D-50D5-40F9-889D-98B151E587E7}"/>
            </a:ext>
          </a:extLst>
        </xdr:cNvPr>
        <xdr:cNvSpPr/>
      </xdr:nvSpPr>
      <xdr:spPr>
        <a:xfrm>
          <a:off x="582706" y="13514295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1</xdr:col>
      <xdr:colOff>1792941</xdr:colOff>
      <xdr:row>57</xdr:row>
      <xdr:rowOff>89647</xdr:rowOff>
    </xdr:from>
    <xdr:to>
      <xdr:col>1</xdr:col>
      <xdr:colOff>2140128</xdr:colOff>
      <xdr:row>59</xdr:row>
      <xdr:rowOff>56028</xdr:rowOff>
    </xdr:to>
    <xdr:pic>
      <xdr:nvPicPr>
        <xdr:cNvPr id="6" name="Imagem 5" descr="Clique - ícones de setas grátis">
          <a:extLst>
            <a:ext uri="{FF2B5EF4-FFF2-40B4-BE49-F238E27FC236}">
              <a16:creationId xmlns:a16="http://schemas.microsoft.com/office/drawing/2014/main" id="{24480278-A542-40E4-9380-F5AF76EDD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8059" y="13839265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2404782</xdr:colOff>
      <xdr:row>55</xdr:row>
      <xdr:rowOff>163606</xdr:rowOff>
    </xdr:from>
    <xdr:to>
      <xdr:col>3</xdr:col>
      <xdr:colOff>285470</xdr:colOff>
      <xdr:row>58</xdr:row>
      <xdr:rowOff>139794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1F321FF-D6D7-4C2D-B723-DC0F5465D6F7}"/>
            </a:ext>
          </a:extLst>
        </xdr:cNvPr>
        <xdr:cNvSpPr/>
      </xdr:nvSpPr>
      <xdr:spPr>
        <a:xfrm>
          <a:off x="3009900" y="13532224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3</xdr:col>
      <xdr:colOff>6723</xdr:colOff>
      <xdr:row>57</xdr:row>
      <xdr:rowOff>73959</xdr:rowOff>
    </xdr:from>
    <xdr:to>
      <xdr:col>3</xdr:col>
      <xdr:colOff>353910</xdr:colOff>
      <xdr:row>59</xdr:row>
      <xdr:rowOff>40340</xdr:rowOff>
    </xdr:to>
    <xdr:pic>
      <xdr:nvPicPr>
        <xdr:cNvPr id="8" name="Imagem 7" descr="Clique - ícones de setas grátis">
          <a:extLst>
            <a:ext uri="{FF2B5EF4-FFF2-40B4-BE49-F238E27FC236}">
              <a16:creationId xmlns:a16="http://schemas.microsoft.com/office/drawing/2014/main" id="{75B78108-A9A7-41FE-91F4-6A1D39DB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2841" y="13823577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E04F5D5-75D6-433D-B5C2-3C32DD351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2</xdr:col>
      <xdr:colOff>414618</xdr:colOff>
      <xdr:row>55</xdr:row>
      <xdr:rowOff>168089</xdr:rowOff>
    </xdr:from>
    <xdr:to>
      <xdr:col>4</xdr:col>
      <xdr:colOff>166689</xdr:colOff>
      <xdr:row>58</xdr:row>
      <xdr:rowOff>144277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33263E-0B63-43B8-96D2-2E85D22A207B}"/>
            </a:ext>
          </a:extLst>
        </xdr:cNvPr>
        <xdr:cNvSpPr/>
      </xdr:nvSpPr>
      <xdr:spPr>
        <a:xfrm>
          <a:off x="3966883" y="13536707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952499</xdr:colOff>
      <xdr:row>57</xdr:row>
      <xdr:rowOff>123265</xdr:rowOff>
    </xdr:from>
    <xdr:to>
      <xdr:col>4</xdr:col>
      <xdr:colOff>223922</xdr:colOff>
      <xdr:row>59</xdr:row>
      <xdr:rowOff>89646</xdr:rowOff>
    </xdr:to>
    <xdr:pic>
      <xdr:nvPicPr>
        <xdr:cNvPr id="4" name="Imagem 3" descr="Clique - ícones de setas grátis">
          <a:extLst>
            <a:ext uri="{FF2B5EF4-FFF2-40B4-BE49-F238E27FC236}">
              <a16:creationId xmlns:a16="http://schemas.microsoft.com/office/drawing/2014/main" id="{29D5EFB8-57FE-4D64-9BE7-9C6A73BE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8617" y="1387288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728383</xdr:colOff>
      <xdr:row>55</xdr:row>
      <xdr:rowOff>163046</xdr:rowOff>
    </xdr:from>
    <xdr:to>
      <xdr:col>6</xdr:col>
      <xdr:colOff>626129</xdr:colOff>
      <xdr:row>58</xdr:row>
      <xdr:rowOff>139234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AF5494-BF8C-4B52-81F8-E8A0F9B62C07}"/>
            </a:ext>
          </a:extLst>
        </xdr:cNvPr>
        <xdr:cNvSpPr/>
      </xdr:nvSpPr>
      <xdr:spPr>
        <a:xfrm>
          <a:off x="6600265" y="13531664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6</xdr:col>
      <xdr:colOff>347382</xdr:colOff>
      <xdr:row>57</xdr:row>
      <xdr:rowOff>73399</xdr:rowOff>
    </xdr:from>
    <xdr:to>
      <xdr:col>6</xdr:col>
      <xdr:colOff>694569</xdr:colOff>
      <xdr:row>59</xdr:row>
      <xdr:rowOff>39780</xdr:rowOff>
    </xdr:to>
    <xdr:pic>
      <xdr:nvPicPr>
        <xdr:cNvPr id="10" name="Imagem 9" descr="Clique - ícones de setas grátis">
          <a:extLst>
            <a:ext uri="{FF2B5EF4-FFF2-40B4-BE49-F238E27FC236}">
              <a16:creationId xmlns:a16="http://schemas.microsoft.com/office/drawing/2014/main" id="{2F7A9408-D97B-4655-8D93-3B1053703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3206" y="13823017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667870</xdr:colOff>
      <xdr:row>55</xdr:row>
      <xdr:rowOff>180975</xdr:rowOff>
    </xdr:from>
    <xdr:to>
      <xdr:col>1</xdr:col>
      <xdr:colOff>2739558</xdr:colOff>
      <xdr:row>58</xdr:row>
      <xdr:rowOff>157163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1535D5-C365-42ED-B0FA-161C316B27E8}"/>
            </a:ext>
          </a:extLst>
        </xdr:cNvPr>
        <xdr:cNvSpPr/>
      </xdr:nvSpPr>
      <xdr:spPr>
        <a:xfrm>
          <a:off x="1272988" y="13549593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2460811</xdr:colOff>
      <xdr:row>57</xdr:row>
      <xdr:rowOff>91328</xdr:rowOff>
    </xdr:from>
    <xdr:to>
      <xdr:col>1</xdr:col>
      <xdr:colOff>2807998</xdr:colOff>
      <xdr:row>59</xdr:row>
      <xdr:rowOff>57709</xdr:rowOff>
    </xdr:to>
    <xdr:pic>
      <xdr:nvPicPr>
        <xdr:cNvPr id="12" name="Imagem 11" descr="Clique - ícones de setas grátis">
          <a:extLst>
            <a:ext uri="{FF2B5EF4-FFF2-40B4-BE49-F238E27FC236}">
              <a16:creationId xmlns:a16="http://schemas.microsoft.com/office/drawing/2014/main" id="{D3F4F6E4-E051-4E0C-A0D4-1378802C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5929" y="1384094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A54CDC1-5A43-4B7D-B82B-809B42381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2738718</xdr:colOff>
      <xdr:row>55</xdr:row>
      <xdr:rowOff>172644</xdr:rowOff>
    </xdr:from>
    <xdr:to>
      <xdr:col>3</xdr:col>
      <xdr:colOff>619406</xdr:colOff>
      <xdr:row>58</xdr:row>
      <xdr:rowOff>148832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B4E1B9-AB12-4E3B-AC31-9DFE7F0945CB}"/>
            </a:ext>
          </a:extLst>
        </xdr:cNvPr>
        <xdr:cNvSpPr/>
      </xdr:nvSpPr>
      <xdr:spPr>
        <a:xfrm>
          <a:off x="3351631" y="13532492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329452</xdr:colOff>
      <xdr:row>57</xdr:row>
      <xdr:rowOff>94689</xdr:rowOff>
    </xdr:from>
    <xdr:to>
      <xdr:col>3</xdr:col>
      <xdr:colOff>676639</xdr:colOff>
      <xdr:row>59</xdr:row>
      <xdr:rowOff>61070</xdr:rowOff>
    </xdr:to>
    <xdr:pic>
      <xdr:nvPicPr>
        <xdr:cNvPr id="6" name="Imagem 5" descr="Clique - ícones de setas grátis">
          <a:extLst>
            <a:ext uri="{FF2B5EF4-FFF2-40B4-BE49-F238E27FC236}">
              <a16:creationId xmlns:a16="http://schemas.microsoft.com/office/drawing/2014/main" id="{77F1AB71-D640-4FCF-8520-4E0AC34C1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5570" y="13844307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105336</xdr:colOff>
      <xdr:row>56</xdr:row>
      <xdr:rowOff>1948</xdr:rowOff>
    </xdr:from>
    <xdr:to>
      <xdr:col>6</xdr:col>
      <xdr:colOff>3082</xdr:colOff>
      <xdr:row>58</xdr:row>
      <xdr:rowOff>168636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87AD1B-78D0-49B5-BF37-8B2C0BBFA682}"/>
            </a:ext>
          </a:extLst>
        </xdr:cNvPr>
        <xdr:cNvSpPr/>
      </xdr:nvSpPr>
      <xdr:spPr>
        <a:xfrm>
          <a:off x="5985988" y="13552296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811306</xdr:colOff>
      <xdr:row>57</xdr:row>
      <xdr:rowOff>44823</xdr:rowOff>
    </xdr:from>
    <xdr:to>
      <xdr:col>6</xdr:col>
      <xdr:colOff>71522</xdr:colOff>
      <xdr:row>59</xdr:row>
      <xdr:rowOff>11204</xdr:rowOff>
    </xdr:to>
    <xdr:pic>
      <xdr:nvPicPr>
        <xdr:cNvPr id="8" name="Imagem 7" descr="Clique - ícones de setas grátis">
          <a:extLst>
            <a:ext uri="{FF2B5EF4-FFF2-40B4-BE49-F238E27FC236}">
              <a16:creationId xmlns:a16="http://schemas.microsoft.com/office/drawing/2014/main" id="{93A3065C-70C8-42A6-B8E5-CC7BAB42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0159" y="13794441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36541</xdr:colOff>
      <xdr:row>55</xdr:row>
      <xdr:rowOff>177247</xdr:rowOff>
    </xdr:from>
    <xdr:to>
      <xdr:col>1</xdr:col>
      <xdr:colOff>2108229</xdr:colOff>
      <xdr:row>58</xdr:row>
      <xdr:rowOff>153435</xdr:rowOff>
    </xdr:to>
    <xdr:sp macro="" textlink="">
      <xdr:nvSpPr>
        <xdr:cNvPr id="9" name="Retângulo: Cantos Arredondado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8DF8D1-3971-412F-817D-8D5649EDE39F}"/>
            </a:ext>
          </a:extLst>
        </xdr:cNvPr>
        <xdr:cNvSpPr/>
      </xdr:nvSpPr>
      <xdr:spPr>
        <a:xfrm>
          <a:off x="649454" y="13537095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1837764</xdr:colOff>
      <xdr:row>57</xdr:row>
      <xdr:rowOff>62752</xdr:rowOff>
    </xdr:from>
    <xdr:to>
      <xdr:col>1</xdr:col>
      <xdr:colOff>2184951</xdr:colOff>
      <xdr:row>59</xdr:row>
      <xdr:rowOff>29133</xdr:rowOff>
    </xdr:to>
    <xdr:pic>
      <xdr:nvPicPr>
        <xdr:cNvPr id="10" name="Imagem 9" descr="Clique - ícones de setas grátis">
          <a:extLst>
            <a:ext uri="{FF2B5EF4-FFF2-40B4-BE49-F238E27FC236}">
              <a16:creationId xmlns:a16="http://schemas.microsoft.com/office/drawing/2014/main" id="{7310AFAB-7DC8-489F-8CA9-0B429302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2882" y="13812370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F5756DC-0D21-4737-ADAB-5185EC3D4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2713383</xdr:colOff>
      <xdr:row>56</xdr:row>
      <xdr:rowOff>11206</xdr:rowOff>
    </xdr:from>
    <xdr:to>
      <xdr:col>3</xdr:col>
      <xdr:colOff>594071</xdr:colOff>
      <xdr:row>58</xdr:row>
      <xdr:rowOff>177894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C68D31-CAF3-4D8D-84F6-9227EE11541A}"/>
            </a:ext>
          </a:extLst>
        </xdr:cNvPr>
        <xdr:cNvSpPr/>
      </xdr:nvSpPr>
      <xdr:spPr>
        <a:xfrm>
          <a:off x="3318501" y="13570324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304117</xdr:colOff>
      <xdr:row>57</xdr:row>
      <xdr:rowOff>123751</xdr:rowOff>
    </xdr:from>
    <xdr:to>
      <xdr:col>3</xdr:col>
      <xdr:colOff>651304</xdr:colOff>
      <xdr:row>59</xdr:row>
      <xdr:rowOff>90132</xdr:rowOff>
    </xdr:to>
    <xdr:pic>
      <xdr:nvPicPr>
        <xdr:cNvPr id="12" name="Imagem 11" descr="Clique - ícones de setas grátis">
          <a:extLst>
            <a:ext uri="{FF2B5EF4-FFF2-40B4-BE49-F238E27FC236}">
              <a16:creationId xmlns:a16="http://schemas.microsoft.com/office/drawing/2014/main" id="{579760B2-E808-41D0-A7C4-4321C7C85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235" y="13873369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80976</xdr:colOff>
      <xdr:row>56</xdr:row>
      <xdr:rowOff>31010</xdr:rowOff>
    </xdr:from>
    <xdr:to>
      <xdr:col>5</xdr:col>
      <xdr:colOff>1061795</xdr:colOff>
      <xdr:row>59</xdr:row>
      <xdr:rowOff>7198</xdr:rowOff>
    </xdr:to>
    <xdr:sp macro="" textlink="">
      <xdr:nvSpPr>
        <xdr:cNvPr id="13" name="Retângulo: Cantos Arredondado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2DD3B7-42D6-4754-A207-030C0F51EDD4}"/>
            </a:ext>
          </a:extLst>
        </xdr:cNvPr>
        <xdr:cNvSpPr/>
      </xdr:nvSpPr>
      <xdr:spPr>
        <a:xfrm>
          <a:off x="5952858" y="13590128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784997</xdr:colOff>
      <xdr:row>57</xdr:row>
      <xdr:rowOff>73885</xdr:rowOff>
    </xdr:from>
    <xdr:to>
      <xdr:col>6</xdr:col>
      <xdr:colOff>43264</xdr:colOff>
      <xdr:row>59</xdr:row>
      <xdr:rowOff>40266</xdr:rowOff>
    </xdr:to>
    <xdr:pic>
      <xdr:nvPicPr>
        <xdr:cNvPr id="14" name="Imagem 13" descr="Clique - ícones de setas grátis">
          <a:extLst>
            <a:ext uri="{FF2B5EF4-FFF2-40B4-BE49-F238E27FC236}">
              <a16:creationId xmlns:a16="http://schemas.microsoft.com/office/drawing/2014/main" id="{8D9BFB06-74F2-41D4-8CB2-5514162D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50" y="13823503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11206</xdr:colOff>
      <xdr:row>56</xdr:row>
      <xdr:rowOff>15809</xdr:rowOff>
    </xdr:from>
    <xdr:to>
      <xdr:col>1</xdr:col>
      <xdr:colOff>2082894</xdr:colOff>
      <xdr:row>58</xdr:row>
      <xdr:rowOff>182497</xdr:rowOff>
    </xdr:to>
    <xdr:sp macro="" textlink="">
      <xdr:nvSpPr>
        <xdr:cNvPr id="15" name="Retângulo: Cantos Arredondados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9353FA-62F0-40A4-A6DC-89AFA3672FA0}"/>
            </a:ext>
          </a:extLst>
        </xdr:cNvPr>
        <xdr:cNvSpPr/>
      </xdr:nvSpPr>
      <xdr:spPr>
        <a:xfrm>
          <a:off x="616324" y="13574927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1812429</xdr:colOff>
      <xdr:row>57</xdr:row>
      <xdr:rowOff>91814</xdr:rowOff>
    </xdr:from>
    <xdr:to>
      <xdr:col>1</xdr:col>
      <xdr:colOff>2159616</xdr:colOff>
      <xdr:row>59</xdr:row>
      <xdr:rowOff>58195</xdr:rowOff>
    </xdr:to>
    <xdr:pic>
      <xdr:nvPicPr>
        <xdr:cNvPr id="16" name="Imagem 15" descr="Clique - ícones de setas grátis">
          <a:extLst>
            <a:ext uri="{FF2B5EF4-FFF2-40B4-BE49-F238E27FC236}">
              <a16:creationId xmlns:a16="http://schemas.microsoft.com/office/drawing/2014/main" id="{02390831-B3B4-41CB-BB21-25AE5D948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7547" y="13841432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574763C-BD40-4F50-B7E1-3E5B5D978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56</xdr:row>
      <xdr:rowOff>0</xdr:rowOff>
    </xdr:from>
    <xdr:to>
      <xdr:col>3</xdr:col>
      <xdr:colOff>582865</xdr:colOff>
      <xdr:row>58</xdr:row>
      <xdr:rowOff>166688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833B85-AD1A-424D-A697-9A13FA9B7E03}"/>
            </a:ext>
          </a:extLst>
        </xdr:cNvPr>
        <xdr:cNvSpPr/>
      </xdr:nvSpPr>
      <xdr:spPr>
        <a:xfrm>
          <a:off x="3307295" y="135591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57</xdr:row>
      <xdr:rowOff>112545</xdr:rowOff>
    </xdr:from>
    <xdr:to>
      <xdr:col>3</xdr:col>
      <xdr:colOff>640098</xdr:colOff>
      <xdr:row>59</xdr:row>
      <xdr:rowOff>78926</xdr:rowOff>
    </xdr:to>
    <xdr:pic>
      <xdr:nvPicPr>
        <xdr:cNvPr id="12" name="Imagem 11" descr="Clique - ícones de setas grátis">
          <a:extLst>
            <a:ext uri="{FF2B5EF4-FFF2-40B4-BE49-F238E27FC236}">
              <a16:creationId xmlns:a16="http://schemas.microsoft.com/office/drawing/2014/main" id="{17043DBB-86EA-4958-9EC2-904966B56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8621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69770</xdr:colOff>
      <xdr:row>56</xdr:row>
      <xdr:rowOff>19804</xdr:rowOff>
    </xdr:from>
    <xdr:to>
      <xdr:col>5</xdr:col>
      <xdr:colOff>1050589</xdr:colOff>
      <xdr:row>58</xdr:row>
      <xdr:rowOff>186492</xdr:rowOff>
    </xdr:to>
    <xdr:sp macro="" textlink="">
      <xdr:nvSpPr>
        <xdr:cNvPr id="13" name="Retângulo: Cantos Arredondado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0D5BD4-E79A-4C70-985C-8CEBDC049BA7}"/>
            </a:ext>
          </a:extLst>
        </xdr:cNvPr>
        <xdr:cNvSpPr/>
      </xdr:nvSpPr>
      <xdr:spPr>
        <a:xfrm>
          <a:off x="5941652" y="13578922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773791</xdr:colOff>
      <xdr:row>57</xdr:row>
      <xdr:rowOff>62679</xdr:rowOff>
    </xdr:from>
    <xdr:to>
      <xdr:col>6</xdr:col>
      <xdr:colOff>32058</xdr:colOff>
      <xdr:row>59</xdr:row>
      <xdr:rowOff>29060</xdr:rowOff>
    </xdr:to>
    <xdr:pic>
      <xdr:nvPicPr>
        <xdr:cNvPr id="14" name="Imagem 13" descr="Clique - ícones de setas grátis">
          <a:extLst>
            <a:ext uri="{FF2B5EF4-FFF2-40B4-BE49-F238E27FC236}">
              <a16:creationId xmlns:a16="http://schemas.microsoft.com/office/drawing/2014/main" id="{A8454A85-1A30-4903-BFBF-EC8AA140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644" y="13812297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56</xdr:row>
      <xdr:rowOff>4603</xdr:rowOff>
    </xdr:from>
    <xdr:to>
      <xdr:col>1</xdr:col>
      <xdr:colOff>2071688</xdr:colOff>
      <xdr:row>58</xdr:row>
      <xdr:rowOff>171291</xdr:rowOff>
    </xdr:to>
    <xdr:sp macro="" textlink="">
      <xdr:nvSpPr>
        <xdr:cNvPr id="15" name="Retângulo: Cantos Arredondados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1420CD5-A72B-479F-9238-E6A34363EB61}"/>
            </a:ext>
          </a:extLst>
        </xdr:cNvPr>
        <xdr:cNvSpPr/>
      </xdr:nvSpPr>
      <xdr:spPr>
        <a:xfrm>
          <a:off x="605118" y="135637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57</xdr:row>
      <xdr:rowOff>80608</xdr:rowOff>
    </xdr:from>
    <xdr:to>
      <xdr:col>1</xdr:col>
      <xdr:colOff>2148410</xdr:colOff>
      <xdr:row>59</xdr:row>
      <xdr:rowOff>46989</xdr:rowOff>
    </xdr:to>
    <xdr:pic>
      <xdr:nvPicPr>
        <xdr:cNvPr id="16" name="Imagem 15" descr="Clique - ícones de setas grátis">
          <a:extLst>
            <a:ext uri="{FF2B5EF4-FFF2-40B4-BE49-F238E27FC236}">
              <a16:creationId xmlns:a16="http://schemas.microsoft.com/office/drawing/2014/main" id="{1D3B25FB-40ED-46BD-A79A-CF2FB00D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8302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C61F5E-A522-44D7-BA46-C36A735E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2713383</xdr:colOff>
      <xdr:row>55</xdr:row>
      <xdr:rowOff>123264</xdr:rowOff>
    </xdr:from>
    <xdr:to>
      <xdr:col>3</xdr:col>
      <xdr:colOff>594071</xdr:colOff>
      <xdr:row>58</xdr:row>
      <xdr:rowOff>99452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278024-E833-472C-A84C-0FBED3D5655E}"/>
            </a:ext>
          </a:extLst>
        </xdr:cNvPr>
        <xdr:cNvSpPr/>
      </xdr:nvSpPr>
      <xdr:spPr>
        <a:xfrm>
          <a:off x="3318501" y="13491882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304117</xdr:colOff>
      <xdr:row>57</xdr:row>
      <xdr:rowOff>45309</xdr:rowOff>
    </xdr:from>
    <xdr:to>
      <xdr:col>3</xdr:col>
      <xdr:colOff>651304</xdr:colOff>
      <xdr:row>59</xdr:row>
      <xdr:rowOff>11690</xdr:rowOff>
    </xdr:to>
    <xdr:pic>
      <xdr:nvPicPr>
        <xdr:cNvPr id="6" name="Imagem 5" descr="Clique - ícones de setas grátis">
          <a:extLst>
            <a:ext uri="{FF2B5EF4-FFF2-40B4-BE49-F238E27FC236}">
              <a16:creationId xmlns:a16="http://schemas.microsoft.com/office/drawing/2014/main" id="{F4740487-693D-474F-AD47-6AE6E93F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0235" y="13794927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80976</xdr:colOff>
      <xdr:row>55</xdr:row>
      <xdr:rowOff>143068</xdr:rowOff>
    </xdr:from>
    <xdr:to>
      <xdr:col>5</xdr:col>
      <xdr:colOff>1061795</xdr:colOff>
      <xdr:row>58</xdr:row>
      <xdr:rowOff>119256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6627BF-DC04-47C6-8E25-B08B6EA580C7}"/>
            </a:ext>
          </a:extLst>
        </xdr:cNvPr>
        <xdr:cNvSpPr/>
      </xdr:nvSpPr>
      <xdr:spPr>
        <a:xfrm>
          <a:off x="5952858" y="13511686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784997</xdr:colOff>
      <xdr:row>56</xdr:row>
      <xdr:rowOff>185943</xdr:rowOff>
    </xdr:from>
    <xdr:to>
      <xdr:col>6</xdr:col>
      <xdr:colOff>43264</xdr:colOff>
      <xdr:row>58</xdr:row>
      <xdr:rowOff>152324</xdr:rowOff>
    </xdr:to>
    <xdr:pic>
      <xdr:nvPicPr>
        <xdr:cNvPr id="8" name="Imagem 7" descr="Clique - ícones de setas grátis">
          <a:extLst>
            <a:ext uri="{FF2B5EF4-FFF2-40B4-BE49-F238E27FC236}">
              <a16:creationId xmlns:a16="http://schemas.microsoft.com/office/drawing/2014/main" id="{001995A1-714E-4637-B2F2-F8E1B2EF6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50" y="13745061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11206</xdr:colOff>
      <xdr:row>55</xdr:row>
      <xdr:rowOff>127867</xdr:rowOff>
    </xdr:from>
    <xdr:to>
      <xdr:col>1</xdr:col>
      <xdr:colOff>2082894</xdr:colOff>
      <xdr:row>58</xdr:row>
      <xdr:rowOff>104055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C9712B-F80D-48A5-89E9-144B7F4EFF3A}"/>
            </a:ext>
          </a:extLst>
        </xdr:cNvPr>
        <xdr:cNvSpPr/>
      </xdr:nvSpPr>
      <xdr:spPr>
        <a:xfrm>
          <a:off x="616324" y="13496485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1812429</xdr:colOff>
      <xdr:row>57</xdr:row>
      <xdr:rowOff>13372</xdr:rowOff>
    </xdr:from>
    <xdr:to>
      <xdr:col>1</xdr:col>
      <xdr:colOff>2159616</xdr:colOff>
      <xdr:row>58</xdr:row>
      <xdr:rowOff>170253</xdr:rowOff>
    </xdr:to>
    <xdr:pic>
      <xdr:nvPicPr>
        <xdr:cNvPr id="10" name="Imagem 9" descr="Clique - ícones de setas grátis">
          <a:extLst>
            <a:ext uri="{FF2B5EF4-FFF2-40B4-BE49-F238E27FC236}">
              <a16:creationId xmlns:a16="http://schemas.microsoft.com/office/drawing/2014/main" id="{9050ED42-8B92-401A-A37E-66938852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7547" y="13762990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535C3FF-ADCE-4F7D-B4D8-F614545E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55</xdr:row>
      <xdr:rowOff>0</xdr:rowOff>
    </xdr:from>
    <xdr:to>
      <xdr:col>3</xdr:col>
      <xdr:colOff>582865</xdr:colOff>
      <xdr:row>57</xdr:row>
      <xdr:rowOff>166688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441488-2F62-4592-B2C4-1F7E8185AB90}"/>
            </a:ext>
          </a:extLst>
        </xdr:cNvPr>
        <xdr:cNvSpPr/>
      </xdr:nvSpPr>
      <xdr:spPr>
        <a:xfrm>
          <a:off x="3307295" y="133686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56</xdr:row>
      <xdr:rowOff>112545</xdr:rowOff>
    </xdr:from>
    <xdr:to>
      <xdr:col>3</xdr:col>
      <xdr:colOff>640098</xdr:colOff>
      <xdr:row>58</xdr:row>
      <xdr:rowOff>78926</xdr:rowOff>
    </xdr:to>
    <xdr:pic>
      <xdr:nvPicPr>
        <xdr:cNvPr id="12" name="Imagem 11" descr="Clique - ícones de setas grátis">
          <a:extLst>
            <a:ext uri="{FF2B5EF4-FFF2-40B4-BE49-F238E27FC236}">
              <a16:creationId xmlns:a16="http://schemas.microsoft.com/office/drawing/2014/main" id="{06F0BF52-4D4B-4592-8B27-6FFF6FAA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6716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69770</xdr:colOff>
      <xdr:row>55</xdr:row>
      <xdr:rowOff>19804</xdr:rowOff>
    </xdr:from>
    <xdr:to>
      <xdr:col>5</xdr:col>
      <xdr:colOff>1050589</xdr:colOff>
      <xdr:row>57</xdr:row>
      <xdr:rowOff>186492</xdr:rowOff>
    </xdr:to>
    <xdr:sp macro="" textlink="">
      <xdr:nvSpPr>
        <xdr:cNvPr id="13" name="Retângulo: Cantos Arredondado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87C5A0-3767-4AE1-A7BC-EC2E41C327FB}"/>
            </a:ext>
          </a:extLst>
        </xdr:cNvPr>
        <xdr:cNvSpPr/>
      </xdr:nvSpPr>
      <xdr:spPr>
        <a:xfrm>
          <a:off x="5941652" y="13388422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773791</xdr:colOff>
      <xdr:row>56</xdr:row>
      <xdr:rowOff>62679</xdr:rowOff>
    </xdr:from>
    <xdr:to>
      <xdr:col>6</xdr:col>
      <xdr:colOff>32058</xdr:colOff>
      <xdr:row>58</xdr:row>
      <xdr:rowOff>29060</xdr:rowOff>
    </xdr:to>
    <xdr:pic>
      <xdr:nvPicPr>
        <xdr:cNvPr id="14" name="Imagem 13" descr="Clique - ícones de setas grátis">
          <a:extLst>
            <a:ext uri="{FF2B5EF4-FFF2-40B4-BE49-F238E27FC236}">
              <a16:creationId xmlns:a16="http://schemas.microsoft.com/office/drawing/2014/main" id="{A6EDA8DC-44EE-4859-A254-4E324E9B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644" y="13621797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4603</xdr:rowOff>
    </xdr:from>
    <xdr:to>
      <xdr:col>1</xdr:col>
      <xdr:colOff>2071688</xdr:colOff>
      <xdr:row>57</xdr:row>
      <xdr:rowOff>171291</xdr:rowOff>
    </xdr:to>
    <xdr:sp macro="" textlink="">
      <xdr:nvSpPr>
        <xdr:cNvPr id="15" name="Retângulo: Cantos Arredondados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E0FC2A7-09DE-4525-995D-18D82AC99FF8}"/>
            </a:ext>
          </a:extLst>
        </xdr:cNvPr>
        <xdr:cNvSpPr/>
      </xdr:nvSpPr>
      <xdr:spPr>
        <a:xfrm>
          <a:off x="605118" y="133732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56</xdr:row>
      <xdr:rowOff>80608</xdr:rowOff>
    </xdr:from>
    <xdr:to>
      <xdr:col>1</xdr:col>
      <xdr:colOff>2148410</xdr:colOff>
      <xdr:row>58</xdr:row>
      <xdr:rowOff>46989</xdr:rowOff>
    </xdr:to>
    <xdr:pic>
      <xdr:nvPicPr>
        <xdr:cNvPr id="16" name="Imagem 15" descr="Clique - ícones de setas grátis">
          <a:extLst>
            <a:ext uri="{FF2B5EF4-FFF2-40B4-BE49-F238E27FC236}">
              <a16:creationId xmlns:a16="http://schemas.microsoft.com/office/drawing/2014/main" id="{473BEDC4-E6B0-4314-B309-C9B013CB7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6397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BBE457-7CC5-4BE1-B06D-71F820CA0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55</xdr:row>
      <xdr:rowOff>0</xdr:rowOff>
    </xdr:from>
    <xdr:to>
      <xdr:col>3</xdr:col>
      <xdr:colOff>582865</xdr:colOff>
      <xdr:row>57</xdr:row>
      <xdr:rowOff>166688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6234BE0-AF69-4508-8613-07E78FE2BC54}"/>
            </a:ext>
          </a:extLst>
        </xdr:cNvPr>
        <xdr:cNvSpPr/>
      </xdr:nvSpPr>
      <xdr:spPr>
        <a:xfrm>
          <a:off x="3307295" y="133686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56</xdr:row>
      <xdr:rowOff>112545</xdr:rowOff>
    </xdr:from>
    <xdr:to>
      <xdr:col>3</xdr:col>
      <xdr:colOff>640098</xdr:colOff>
      <xdr:row>58</xdr:row>
      <xdr:rowOff>78926</xdr:rowOff>
    </xdr:to>
    <xdr:pic>
      <xdr:nvPicPr>
        <xdr:cNvPr id="6" name="Imagem 5" descr="Clique - ícones de setas grátis">
          <a:extLst>
            <a:ext uri="{FF2B5EF4-FFF2-40B4-BE49-F238E27FC236}">
              <a16:creationId xmlns:a16="http://schemas.microsoft.com/office/drawing/2014/main" id="{11989FB0-6CB8-494A-9A8F-825C68DF1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6716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69770</xdr:colOff>
      <xdr:row>55</xdr:row>
      <xdr:rowOff>19804</xdr:rowOff>
    </xdr:from>
    <xdr:to>
      <xdr:col>5</xdr:col>
      <xdr:colOff>1050589</xdr:colOff>
      <xdr:row>57</xdr:row>
      <xdr:rowOff>186492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F86C8B6-AD30-4110-932A-75BE52B5F2D4}"/>
            </a:ext>
          </a:extLst>
        </xdr:cNvPr>
        <xdr:cNvSpPr/>
      </xdr:nvSpPr>
      <xdr:spPr>
        <a:xfrm>
          <a:off x="5941652" y="13388422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773791</xdr:colOff>
      <xdr:row>56</xdr:row>
      <xdr:rowOff>62679</xdr:rowOff>
    </xdr:from>
    <xdr:to>
      <xdr:col>6</xdr:col>
      <xdr:colOff>32058</xdr:colOff>
      <xdr:row>58</xdr:row>
      <xdr:rowOff>29060</xdr:rowOff>
    </xdr:to>
    <xdr:pic>
      <xdr:nvPicPr>
        <xdr:cNvPr id="8" name="Imagem 7" descr="Clique - ícones de setas grátis">
          <a:extLst>
            <a:ext uri="{FF2B5EF4-FFF2-40B4-BE49-F238E27FC236}">
              <a16:creationId xmlns:a16="http://schemas.microsoft.com/office/drawing/2014/main" id="{CAFB9455-82F9-4C1A-999F-082E6C85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644" y="13621797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4603</xdr:rowOff>
    </xdr:from>
    <xdr:to>
      <xdr:col>1</xdr:col>
      <xdr:colOff>2071688</xdr:colOff>
      <xdr:row>57</xdr:row>
      <xdr:rowOff>171291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7E22CC1-FB23-409F-AE00-05CB30362D36}"/>
            </a:ext>
          </a:extLst>
        </xdr:cNvPr>
        <xdr:cNvSpPr/>
      </xdr:nvSpPr>
      <xdr:spPr>
        <a:xfrm>
          <a:off x="605118" y="133732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56</xdr:row>
      <xdr:rowOff>80608</xdr:rowOff>
    </xdr:from>
    <xdr:to>
      <xdr:col>1</xdr:col>
      <xdr:colOff>2148410</xdr:colOff>
      <xdr:row>58</xdr:row>
      <xdr:rowOff>46989</xdr:rowOff>
    </xdr:to>
    <xdr:pic>
      <xdr:nvPicPr>
        <xdr:cNvPr id="10" name="Imagem 9" descr="Clique - ícones de setas grátis">
          <a:extLst>
            <a:ext uri="{FF2B5EF4-FFF2-40B4-BE49-F238E27FC236}">
              <a16:creationId xmlns:a16="http://schemas.microsoft.com/office/drawing/2014/main" id="{BE0BD8FA-CC31-49D3-BBB2-D2CFC33A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6397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0074C3-A1C4-4FAB-929D-E75F800D0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55</xdr:row>
      <xdr:rowOff>0</xdr:rowOff>
    </xdr:from>
    <xdr:to>
      <xdr:col>3</xdr:col>
      <xdr:colOff>582865</xdr:colOff>
      <xdr:row>57</xdr:row>
      <xdr:rowOff>166688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E1FF08-740D-4A6B-98A1-AE3F6119C1F2}"/>
            </a:ext>
          </a:extLst>
        </xdr:cNvPr>
        <xdr:cNvSpPr/>
      </xdr:nvSpPr>
      <xdr:spPr>
        <a:xfrm>
          <a:off x="3307295" y="133686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56</xdr:row>
      <xdr:rowOff>112545</xdr:rowOff>
    </xdr:from>
    <xdr:to>
      <xdr:col>3</xdr:col>
      <xdr:colOff>640098</xdr:colOff>
      <xdr:row>58</xdr:row>
      <xdr:rowOff>78926</xdr:rowOff>
    </xdr:to>
    <xdr:pic>
      <xdr:nvPicPr>
        <xdr:cNvPr id="6" name="Imagem 5" descr="Clique - ícones de setas grátis">
          <a:extLst>
            <a:ext uri="{FF2B5EF4-FFF2-40B4-BE49-F238E27FC236}">
              <a16:creationId xmlns:a16="http://schemas.microsoft.com/office/drawing/2014/main" id="{FFD7C11A-DC4B-4D25-AC06-985BDCD17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6716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69770</xdr:colOff>
      <xdr:row>55</xdr:row>
      <xdr:rowOff>19804</xdr:rowOff>
    </xdr:from>
    <xdr:to>
      <xdr:col>5</xdr:col>
      <xdr:colOff>1050589</xdr:colOff>
      <xdr:row>57</xdr:row>
      <xdr:rowOff>186492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431E5F-1E6F-40F6-A32B-FB8C9E0AD523}"/>
            </a:ext>
          </a:extLst>
        </xdr:cNvPr>
        <xdr:cNvSpPr/>
      </xdr:nvSpPr>
      <xdr:spPr>
        <a:xfrm>
          <a:off x="5941652" y="13388422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773791</xdr:colOff>
      <xdr:row>56</xdr:row>
      <xdr:rowOff>62679</xdr:rowOff>
    </xdr:from>
    <xdr:to>
      <xdr:col>6</xdr:col>
      <xdr:colOff>32058</xdr:colOff>
      <xdr:row>58</xdr:row>
      <xdr:rowOff>29060</xdr:rowOff>
    </xdr:to>
    <xdr:pic>
      <xdr:nvPicPr>
        <xdr:cNvPr id="8" name="Imagem 7" descr="Clique - ícones de setas grátis">
          <a:extLst>
            <a:ext uri="{FF2B5EF4-FFF2-40B4-BE49-F238E27FC236}">
              <a16:creationId xmlns:a16="http://schemas.microsoft.com/office/drawing/2014/main" id="{403FF8C2-1A1B-4A63-B406-285AB0CCE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644" y="13621797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4603</xdr:rowOff>
    </xdr:from>
    <xdr:to>
      <xdr:col>1</xdr:col>
      <xdr:colOff>2071688</xdr:colOff>
      <xdr:row>57</xdr:row>
      <xdr:rowOff>171291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063FCA-C4D9-4AEA-99E3-D13092BEDF03}"/>
            </a:ext>
          </a:extLst>
        </xdr:cNvPr>
        <xdr:cNvSpPr/>
      </xdr:nvSpPr>
      <xdr:spPr>
        <a:xfrm>
          <a:off x="605118" y="133732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56</xdr:row>
      <xdr:rowOff>80608</xdr:rowOff>
    </xdr:from>
    <xdr:to>
      <xdr:col>1</xdr:col>
      <xdr:colOff>2148410</xdr:colOff>
      <xdr:row>58</xdr:row>
      <xdr:rowOff>46989</xdr:rowOff>
    </xdr:to>
    <xdr:pic>
      <xdr:nvPicPr>
        <xdr:cNvPr id="10" name="Imagem 9" descr="Clique - ícones de setas grátis">
          <a:extLst>
            <a:ext uri="{FF2B5EF4-FFF2-40B4-BE49-F238E27FC236}">
              <a16:creationId xmlns:a16="http://schemas.microsoft.com/office/drawing/2014/main" id="{A9DB6429-39FD-4913-9B1C-FD1799C6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6397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FC70690-3052-4662-A5DF-50B890BD2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55</xdr:row>
      <xdr:rowOff>0</xdr:rowOff>
    </xdr:from>
    <xdr:to>
      <xdr:col>3</xdr:col>
      <xdr:colOff>582865</xdr:colOff>
      <xdr:row>57</xdr:row>
      <xdr:rowOff>166688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DC4DC8-B22A-448F-A527-03CCC9971866}"/>
            </a:ext>
          </a:extLst>
        </xdr:cNvPr>
        <xdr:cNvSpPr/>
      </xdr:nvSpPr>
      <xdr:spPr>
        <a:xfrm>
          <a:off x="3307295" y="133686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56</xdr:row>
      <xdr:rowOff>112545</xdr:rowOff>
    </xdr:from>
    <xdr:to>
      <xdr:col>3</xdr:col>
      <xdr:colOff>640098</xdr:colOff>
      <xdr:row>58</xdr:row>
      <xdr:rowOff>78926</xdr:rowOff>
    </xdr:to>
    <xdr:pic>
      <xdr:nvPicPr>
        <xdr:cNvPr id="12" name="Imagem 11" descr="Clique - ícones de setas grátis">
          <a:extLst>
            <a:ext uri="{FF2B5EF4-FFF2-40B4-BE49-F238E27FC236}">
              <a16:creationId xmlns:a16="http://schemas.microsoft.com/office/drawing/2014/main" id="{6B63D9D2-47CF-45FE-985A-085CB67B5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6716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69770</xdr:colOff>
      <xdr:row>55</xdr:row>
      <xdr:rowOff>19804</xdr:rowOff>
    </xdr:from>
    <xdr:to>
      <xdr:col>5</xdr:col>
      <xdr:colOff>1050589</xdr:colOff>
      <xdr:row>57</xdr:row>
      <xdr:rowOff>186492</xdr:rowOff>
    </xdr:to>
    <xdr:sp macro="" textlink="">
      <xdr:nvSpPr>
        <xdr:cNvPr id="13" name="Retângulo: Cantos Arredondados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03C5E0-B920-4E4D-ACFD-D741AC6532C7}"/>
            </a:ext>
          </a:extLst>
        </xdr:cNvPr>
        <xdr:cNvSpPr/>
      </xdr:nvSpPr>
      <xdr:spPr>
        <a:xfrm>
          <a:off x="5941652" y="13388422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773791</xdr:colOff>
      <xdr:row>56</xdr:row>
      <xdr:rowOff>62679</xdr:rowOff>
    </xdr:from>
    <xdr:to>
      <xdr:col>6</xdr:col>
      <xdr:colOff>32058</xdr:colOff>
      <xdr:row>58</xdr:row>
      <xdr:rowOff>29060</xdr:rowOff>
    </xdr:to>
    <xdr:pic>
      <xdr:nvPicPr>
        <xdr:cNvPr id="14" name="Imagem 13" descr="Clique - ícones de setas grátis">
          <a:extLst>
            <a:ext uri="{FF2B5EF4-FFF2-40B4-BE49-F238E27FC236}">
              <a16:creationId xmlns:a16="http://schemas.microsoft.com/office/drawing/2014/main" id="{B58CBBD9-D853-4DFD-8154-1B162FD46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644" y="13621797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4603</xdr:rowOff>
    </xdr:from>
    <xdr:to>
      <xdr:col>1</xdr:col>
      <xdr:colOff>2071688</xdr:colOff>
      <xdr:row>57</xdr:row>
      <xdr:rowOff>171291</xdr:rowOff>
    </xdr:to>
    <xdr:sp macro="" textlink="">
      <xdr:nvSpPr>
        <xdr:cNvPr id="15" name="Retângulo: Cantos Arredondados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B7482F-40CD-41A0-A48D-94AC48EEDC43}"/>
            </a:ext>
          </a:extLst>
        </xdr:cNvPr>
        <xdr:cNvSpPr/>
      </xdr:nvSpPr>
      <xdr:spPr>
        <a:xfrm>
          <a:off x="605118" y="133732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56</xdr:row>
      <xdr:rowOff>80608</xdr:rowOff>
    </xdr:from>
    <xdr:to>
      <xdr:col>1</xdr:col>
      <xdr:colOff>2148410</xdr:colOff>
      <xdr:row>58</xdr:row>
      <xdr:rowOff>46989</xdr:rowOff>
    </xdr:to>
    <xdr:pic>
      <xdr:nvPicPr>
        <xdr:cNvPr id="16" name="Imagem 15" descr="Clique - ícones de setas grátis">
          <a:extLst>
            <a:ext uri="{FF2B5EF4-FFF2-40B4-BE49-F238E27FC236}">
              <a16:creationId xmlns:a16="http://schemas.microsoft.com/office/drawing/2014/main" id="{640CDA27-0B31-4F16-8717-24E52457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6397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0F0D479-8E0C-4C4A-9CA1-49FB43F4E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55</xdr:row>
      <xdr:rowOff>0</xdr:rowOff>
    </xdr:from>
    <xdr:to>
      <xdr:col>3</xdr:col>
      <xdr:colOff>582865</xdr:colOff>
      <xdr:row>57</xdr:row>
      <xdr:rowOff>166688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7EAC69-F506-4E23-BEAD-DBCC8F140816}"/>
            </a:ext>
          </a:extLst>
        </xdr:cNvPr>
        <xdr:cNvSpPr/>
      </xdr:nvSpPr>
      <xdr:spPr>
        <a:xfrm>
          <a:off x="3307295" y="133686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56</xdr:row>
      <xdr:rowOff>112545</xdr:rowOff>
    </xdr:from>
    <xdr:to>
      <xdr:col>3</xdr:col>
      <xdr:colOff>640098</xdr:colOff>
      <xdr:row>58</xdr:row>
      <xdr:rowOff>78926</xdr:rowOff>
    </xdr:to>
    <xdr:pic>
      <xdr:nvPicPr>
        <xdr:cNvPr id="6" name="Imagem 5" descr="Clique - ícones de setas grátis">
          <a:extLst>
            <a:ext uri="{FF2B5EF4-FFF2-40B4-BE49-F238E27FC236}">
              <a16:creationId xmlns:a16="http://schemas.microsoft.com/office/drawing/2014/main" id="{AEF87045-0913-4524-81EB-C71B1D1A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6716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69770</xdr:colOff>
      <xdr:row>55</xdr:row>
      <xdr:rowOff>19804</xdr:rowOff>
    </xdr:from>
    <xdr:to>
      <xdr:col>5</xdr:col>
      <xdr:colOff>1050589</xdr:colOff>
      <xdr:row>57</xdr:row>
      <xdr:rowOff>186492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0DD324-D28B-4793-BD28-08322805E3A6}"/>
            </a:ext>
          </a:extLst>
        </xdr:cNvPr>
        <xdr:cNvSpPr/>
      </xdr:nvSpPr>
      <xdr:spPr>
        <a:xfrm>
          <a:off x="5941652" y="13388422"/>
          <a:ext cx="2067790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posterior </a:t>
          </a:r>
        </a:p>
      </xdr:txBody>
    </xdr:sp>
    <xdr:clientData/>
  </xdr:twoCellAnchor>
  <xdr:twoCellAnchor editAs="oneCell">
    <xdr:from>
      <xdr:col>5</xdr:col>
      <xdr:colOff>773791</xdr:colOff>
      <xdr:row>56</xdr:row>
      <xdr:rowOff>62679</xdr:rowOff>
    </xdr:from>
    <xdr:to>
      <xdr:col>6</xdr:col>
      <xdr:colOff>32058</xdr:colOff>
      <xdr:row>58</xdr:row>
      <xdr:rowOff>29060</xdr:rowOff>
    </xdr:to>
    <xdr:pic>
      <xdr:nvPicPr>
        <xdr:cNvPr id="8" name="Imagem 7" descr="Clique - ícones de setas grátis">
          <a:extLst>
            <a:ext uri="{FF2B5EF4-FFF2-40B4-BE49-F238E27FC236}">
              <a16:creationId xmlns:a16="http://schemas.microsoft.com/office/drawing/2014/main" id="{A20B37AF-120D-4DCA-B57E-25E59E24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2644" y="13621797"/>
          <a:ext cx="345238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4603</xdr:rowOff>
    </xdr:from>
    <xdr:to>
      <xdr:col>1</xdr:col>
      <xdr:colOff>2071688</xdr:colOff>
      <xdr:row>57</xdr:row>
      <xdr:rowOff>171291</xdr:rowOff>
    </xdr:to>
    <xdr:sp macro="" textlink="">
      <xdr:nvSpPr>
        <xdr:cNvPr id="9" name="Retângulo: Cantos Arredondado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5BCB39E-C303-4BD5-BBFE-303AA46E1FAD}"/>
            </a:ext>
          </a:extLst>
        </xdr:cNvPr>
        <xdr:cNvSpPr/>
      </xdr:nvSpPr>
      <xdr:spPr>
        <a:xfrm>
          <a:off x="605118" y="133732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56</xdr:row>
      <xdr:rowOff>80608</xdr:rowOff>
    </xdr:from>
    <xdr:to>
      <xdr:col>1</xdr:col>
      <xdr:colOff>2148410</xdr:colOff>
      <xdr:row>58</xdr:row>
      <xdr:rowOff>46989</xdr:rowOff>
    </xdr:to>
    <xdr:pic>
      <xdr:nvPicPr>
        <xdr:cNvPr id="10" name="Imagem 9" descr="Clique - ícones de setas grátis">
          <a:extLst>
            <a:ext uri="{FF2B5EF4-FFF2-40B4-BE49-F238E27FC236}">
              <a16:creationId xmlns:a16="http://schemas.microsoft.com/office/drawing/2014/main" id="{9CC28222-9F37-4CCA-9425-D1619B58D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6397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420781</xdr:colOff>
      <xdr:row>1</xdr:row>
      <xdr:rowOff>11206</xdr:rowOff>
    </xdr:from>
    <xdr:to>
      <xdr:col>1</xdr:col>
      <xdr:colOff>1944166</xdr:colOff>
      <xdr:row>7</xdr:row>
      <xdr:rowOff>179293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173FFB-45FA-44D0-B37D-BEB5D0AC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381" y="201706"/>
          <a:ext cx="1523385" cy="1530162"/>
        </a:xfrm>
        <a:prstGeom prst="rect">
          <a:avLst/>
        </a:prstGeom>
      </xdr:spPr>
    </xdr:pic>
    <xdr:clientData/>
  </xdr:twoCellAnchor>
  <xdr:twoCellAnchor>
    <xdr:from>
      <xdr:col>1</xdr:col>
      <xdr:colOff>2702177</xdr:colOff>
      <xdr:row>55</xdr:row>
      <xdr:rowOff>0</xdr:rowOff>
    </xdr:from>
    <xdr:to>
      <xdr:col>3</xdr:col>
      <xdr:colOff>582865</xdr:colOff>
      <xdr:row>57</xdr:row>
      <xdr:rowOff>166688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FBB90F-82A6-4411-AC11-653D22705AE6}"/>
            </a:ext>
          </a:extLst>
        </xdr:cNvPr>
        <xdr:cNvSpPr/>
      </xdr:nvSpPr>
      <xdr:spPr>
        <a:xfrm>
          <a:off x="3307295" y="13368618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Retornar ao Menu</a:t>
          </a:r>
        </a:p>
      </xdr:txBody>
    </xdr:sp>
    <xdr:clientData/>
  </xdr:twoCellAnchor>
  <xdr:twoCellAnchor editAs="oneCell">
    <xdr:from>
      <xdr:col>3</xdr:col>
      <xdr:colOff>292911</xdr:colOff>
      <xdr:row>56</xdr:row>
      <xdr:rowOff>112545</xdr:rowOff>
    </xdr:from>
    <xdr:to>
      <xdr:col>3</xdr:col>
      <xdr:colOff>640098</xdr:colOff>
      <xdr:row>58</xdr:row>
      <xdr:rowOff>78926</xdr:rowOff>
    </xdr:to>
    <xdr:pic>
      <xdr:nvPicPr>
        <xdr:cNvPr id="12" name="Imagem 11" descr="Clique - ícones de setas grátis">
          <a:extLst>
            <a:ext uri="{FF2B5EF4-FFF2-40B4-BE49-F238E27FC236}">
              <a16:creationId xmlns:a16="http://schemas.microsoft.com/office/drawing/2014/main" id="{8274A1B6-FF5F-446E-9C61-217D239DB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9029" y="13671663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55</xdr:row>
      <xdr:rowOff>4603</xdr:rowOff>
    </xdr:from>
    <xdr:to>
      <xdr:col>1</xdr:col>
      <xdr:colOff>2071688</xdr:colOff>
      <xdr:row>57</xdr:row>
      <xdr:rowOff>171291</xdr:rowOff>
    </xdr:to>
    <xdr:sp macro="" textlink="">
      <xdr:nvSpPr>
        <xdr:cNvPr id="15" name="Retângulo: Cantos Arredondado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26F2066-FB55-4ABD-A896-84CA7C669EB9}"/>
            </a:ext>
          </a:extLst>
        </xdr:cNvPr>
        <xdr:cNvSpPr/>
      </xdr:nvSpPr>
      <xdr:spPr>
        <a:xfrm>
          <a:off x="605118" y="13373221"/>
          <a:ext cx="2071688" cy="547688"/>
        </a:xfrm>
        <a:prstGeom prst="roundRect">
          <a:avLst/>
        </a:prstGeom>
        <a:solidFill>
          <a:srgbClr val="2E5453"/>
        </a:solidFill>
        <a:ln w="28575">
          <a:solidFill>
            <a:srgbClr val="42959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Bahnschrift Light Condensed" panose="020B0502040204020203" pitchFamily="34" charset="0"/>
            </a:rPr>
            <a:t>Mês anterior </a:t>
          </a:r>
        </a:p>
      </xdr:txBody>
    </xdr:sp>
    <xdr:clientData/>
  </xdr:twoCellAnchor>
  <xdr:twoCellAnchor editAs="oneCell">
    <xdr:from>
      <xdr:col>1</xdr:col>
      <xdr:colOff>1801223</xdr:colOff>
      <xdr:row>56</xdr:row>
      <xdr:rowOff>80608</xdr:rowOff>
    </xdr:from>
    <xdr:to>
      <xdr:col>1</xdr:col>
      <xdr:colOff>2148410</xdr:colOff>
      <xdr:row>58</xdr:row>
      <xdr:rowOff>46989</xdr:rowOff>
    </xdr:to>
    <xdr:pic>
      <xdr:nvPicPr>
        <xdr:cNvPr id="16" name="Imagem 15" descr="Clique - ícones de setas grátis">
          <a:extLst>
            <a:ext uri="{FF2B5EF4-FFF2-40B4-BE49-F238E27FC236}">
              <a16:creationId xmlns:a16="http://schemas.microsoft.com/office/drawing/2014/main" id="{42EB56A5-4063-45C5-B7C7-259EB499B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41" y="13639726"/>
          <a:ext cx="347187" cy="347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504826</xdr:colOff>
      <xdr:row>0</xdr:row>
      <xdr:rowOff>66675</xdr:rowOff>
    </xdr:from>
    <xdr:to>
      <xdr:col>3</xdr:col>
      <xdr:colOff>325308</xdr:colOff>
      <xdr:row>5</xdr:row>
      <xdr:rowOff>161924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812F7C9-F956-43B6-8EBD-B037BA9E5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66675"/>
          <a:ext cx="1039682" cy="1047749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13BB-2C04-4AF7-A0F4-E9AADA3C8860}">
  <sheetPr codeName="Planilha1"/>
  <dimension ref="A1:X68"/>
  <sheetViews>
    <sheetView showGridLines="0" zoomScale="70" zoomScaleNormal="70" workbookViewId="0"/>
  </sheetViews>
  <sheetFormatPr defaultColWidth="0" defaultRowHeight="15" zeroHeight="1" x14ac:dyDescent="0.25"/>
  <cols>
    <col min="1" max="1" width="9.140625" customWidth="1"/>
    <col min="2" max="2" width="13" customWidth="1"/>
    <col min="3" max="3" width="17.7109375" customWidth="1"/>
    <col min="4" max="4" width="22" customWidth="1"/>
    <col min="5" max="6" width="9.140625" customWidth="1"/>
    <col min="7" max="7" width="10.42578125" customWidth="1"/>
    <col min="8" max="14" width="9.140625" customWidth="1"/>
    <col min="15" max="15" width="15.140625" customWidth="1"/>
    <col min="16" max="16" width="9.140625" customWidth="1"/>
    <col min="17" max="17" width="20.5703125" customWidth="1"/>
    <col min="18" max="19" width="9.140625" customWidth="1"/>
    <col min="20" max="24" width="0" hidden="1" customWidth="1"/>
    <col min="25" max="16384" width="9.140625" hidden="1"/>
  </cols>
  <sheetData>
    <row r="1" spans="2:18" x14ac:dyDescent="0.25"/>
    <row r="2" spans="2:18" ht="32.25" customHeight="1" x14ac:dyDescent="0.25">
      <c r="B2" s="33"/>
      <c r="C2" s="120" t="s">
        <v>102</v>
      </c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2:18" ht="20.25" customHeight="1" x14ac:dyDescent="0.25">
      <c r="B3" s="33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2:18" ht="15" customHeight="1" x14ac:dyDescent="0.25">
      <c r="B4" s="33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</row>
    <row r="5" spans="2:18" ht="15" customHeight="1" x14ac:dyDescent="0.25">
      <c r="B5" s="33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</row>
    <row r="6" spans="2:18" ht="15" customHeight="1" x14ac:dyDescent="0.25">
      <c r="B6" s="33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</row>
    <row r="7" spans="2:18" ht="15" customHeight="1" x14ac:dyDescent="0.25">
      <c r="B7" s="33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2:18" x14ac:dyDescent="0.25"/>
    <row r="9" spans="2:18" x14ac:dyDescent="0.25"/>
    <row r="10" spans="2:18" ht="18.75" customHeight="1" x14ac:dyDescent="0.25">
      <c r="B10" s="121" t="s">
        <v>70</v>
      </c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2:18" ht="18" customHeight="1" x14ac:dyDescent="0.25">
      <c r="B11" s="121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</row>
    <row r="12" spans="2:18" ht="15.75" customHeight="1" x14ac:dyDescent="0.25"/>
    <row r="13" spans="2:18" ht="15.75" customHeight="1" x14ac:dyDescent="0.25">
      <c r="B13" s="98" t="s">
        <v>77</v>
      </c>
    </row>
    <row r="14" spans="2:18" ht="15.75" customHeight="1" x14ac:dyDescent="0.25">
      <c r="B14" s="98"/>
    </row>
    <row r="15" spans="2:18" ht="15.75" customHeight="1" x14ac:dyDescent="0.25">
      <c r="B15" s="98" t="s">
        <v>80</v>
      </c>
    </row>
    <row r="16" spans="2:18" ht="15.75" customHeight="1" x14ac:dyDescent="0.25">
      <c r="B16" s="98"/>
    </row>
    <row r="17" spans="2:24" ht="15.75" customHeight="1" x14ac:dyDescent="0.25">
      <c r="B17" s="98" t="s">
        <v>78</v>
      </c>
    </row>
    <row r="18" spans="2:24" s="50" customFormat="1" ht="15.75" customHeight="1" x14ac:dyDescent="0.25">
      <c r="B18" s="98"/>
    </row>
    <row r="19" spans="2:24" s="50" customFormat="1" ht="15.75" customHeight="1" x14ac:dyDescent="0.25"/>
    <row r="20" spans="2:24" ht="15.75" customHeight="1" x14ac:dyDescent="0.25"/>
    <row r="21" spans="2:24" ht="15.75" customHeight="1" x14ac:dyDescent="0.25">
      <c r="B21" s="98" t="s">
        <v>79</v>
      </c>
    </row>
    <row r="22" spans="2:24" ht="15" customHeight="1" x14ac:dyDescent="0.25"/>
    <row r="23" spans="2:24" s="112" customFormat="1" ht="29.25" customHeight="1" x14ac:dyDescent="0.25">
      <c r="B23" s="124">
        <v>1</v>
      </c>
      <c r="C23" s="123" t="s">
        <v>81</v>
      </c>
      <c r="D23" s="123"/>
      <c r="E23" s="123"/>
      <c r="F23" s="111"/>
      <c r="G23" s="29"/>
      <c r="H23" s="29"/>
      <c r="I23" s="29"/>
      <c r="J23" s="29"/>
      <c r="K23" s="29"/>
      <c r="L23" s="124">
        <v>5</v>
      </c>
      <c r="M23" s="123" t="s">
        <v>96</v>
      </c>
      <c r="N23" s="123"/>
      <c r="O23" s="123"/>
      <c r="P23" s="123"/>
      <c r="Q23" s="123"/>
      <c r="R23" s="29"/>
      <c r="S23" s="29"/>
      <c r="T23" s="29"/>
      <c r="U23" s="29"/>
      <c r="V23" s="29"/>
      <c r="W23" s="29"/>
      <c r="X23" s="29"/>
    </row>
    <row r="24" spans="2:24" s="112" customFormat="1" ht="46.5" customHeight="1" x14ac:dyDescent="0.25">
      <c r="B24" s="124"/>
      <c r="C24" s="123"/>
      <c r="D24" s="123"/>
      <c r="E24" s="123"/>
      <c r="F24" s="111"/>
      <c r="G24" s="29"/>
      <c r="H24" s="29"/>
      <c r="I24" s="29"/>
      <c r="J24" s="29"/>
      <c r="K24" s="29"/>
      <c r="L24" s="124"/>
      <c r="M24" s="123"/>
      <c r="N24" s="123"/>
      <c r="O24" s="123"/>
      <c r="P24" s="123"/>
      <c r="Q24" s="123"/>
      <c r="R24" s="29"/>
      <c r="S24" s="29"/>
      <c r="T24" s="29"/>
      <c r="U24" s="29"/>
      <c r="V24" s="29"/>
      <c r="W24" s="29"/>
      <c r="X24" s="29"/>
    </row>
    <row r="25" spans="2:24" s="112" customFormat="1" ht="29.25" customHeight="1" x14ac:dyDescent="0.25">
      <c r="B25" s="29"/>
      <c r="C25" s="113"/>
      <c r="D25" s="113"/>
      <c r="E25" s="113"/>
      <c r="F25" s="111"/>
      <c r="G25" s="29"/>
      <c r="H25" s="29"/>
      <c r="I25" s="29"/>
      <c r="J25" s="29"/>
      <c r="K25" s="29"/>
      <c r="L25" s="29"/>
      <c r="M25" s="113"/>
      <c r="N25" s="113"/>
      <c r="O25" s="113"/>
      <c r="P25" s="29"/>
      <c r="Q25" s="29"/>
      <c r="R25" s="29"/>
      <c r="S25" s="29"/>
      <c r="T25" s="29"/>
      <c r="U25" s="29"/>
      <c r="V25" s="29"/>
      <c r="W25" s="29"/>
      <c r="X25" s="29"/>
    </row>
    <row r="26" spans="2:24" s="112" customFormat="1" ht="19.5" x14ac:dyDescent="0.25">
      <c r="B26" s="29"/>
      <c r="C26" s="113"/>
      <c r="D26" s="113"/>
      <c r="E26" s="113"/>
      <c r="F26" s="111"/>
      <c r="G26" s="29"/>
      <c r="H26" s="29"/>
      <c r="I26" s="29"/>
      <c r="J26" s="29"/>
      <c r="K26" s="29"/>
      <c r="L26" s="29"/>
      <c r="M26" s="111" t="s">
        <v>95</v>
      </c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 s="112" customFormat="1" ht="21" customHeight="1" x14ac:dyDescent="0.25">
      <c r="B27" s="124">
        <v>2</v>
      </c>
      <c r="C27" s="123" t="s">
        <v>76</v>
      </c>
      <c r="D27" s="123"/>
      <c r="E27" s="123"/>
      <c r="F27" s="29"/>
      <c r="G27" s="29"/>
      <c r="H27" s="29"/>
      <c r="I27" s="29"/>
      <c r="J27" s="29"/>
      <c r="K27" s="29"/>
      <c r="L27" s="29"/>
      <c r="R27" s="114"/>
      <c r="S27" s="29"/>
      <c r="T27" s="29"/>
      <c r="U27" s="29"/>
      <c r="V27" s="29"/>
      <c r="W27" s="29"/>
      <c r="X27" s="29"/>
    </row>
    <row r="28" spans="2:24" s="112" customFormat="1" ht="55.5" customHeight="1" x14ac:dyDescent="0.25">
      <c r="B28" s="124"/>
      <c r="C28" s="123"/>
      <c r="D28" s="123"/>
      <c r="E28" s="123"/>
      <c r="F28" s="29"/>
      <c r="G28" s="29"/>
      <c r="H28" s="29"/>
      <c r="I28" s="29"/>
      <c r="J28" s="29"/>
      <c r="K28" s="29"/>
      <c r="L28" s="29"/>
      <c r="M28" s="123" t="s">
        <v>103</v>
      </c>
      <c r="N28" s="123"/>
      <c r="O28" s="123"/>
      <c r="P28" s="123"/>
      <c r="Q28" s="123"/>
      <c r="S28" s="29"/>
      <c r="T28" s="29"/>
      <c r="U28" s="29"/>
      <c r="V28" s="29"/>
      <c r="W28" s="29"/>
      <c r="X28" s="29"/>
    </row>
    <row r="29" spans="2:24" s="112" customFormat="1" ht="38.25" customHeight="1" x14ac:dyDescent="0.25">
      <c r="B29" s="29"/>
      <c r="F29" s="29"/>
      <c r="G29" s="29"/>
      <c r="H29" s="29"/>
      <c r="I29" s="29"/>
      <c r="J29" s="29"/>
      <c r="K29" s="29"/>
      <c r="L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 s="112" customFormat="1" ht="29.25" customHeight="1" x14ac:dyDescent="0.25">
      <c r="B30" s="124">
        <v>3</v>
      </c>
      <c r="C30" s="123" t="s">
        <v>82</v>
      </c>
      <c r="D30" s="123"/>
      <c r="E30" s="123"/>
      <c r="F30" s="29"/>
      <c r="G30" s="29"/>
      <c r="H30" s="29"/>
      <c r="I30" s="29"/>
      <c r="J30" s="29"/>
      <c r="K30" s="29"/>
      <c r="L30" s="124">
        <v>6</v>
      </c>
      <c r="M30" s="123" t="s">
        <v>97</v>
      </c>
      <c r="N30" s="123"/>
      <c r="O30" s="123"/>
      <c r="P30" s="29"/>
      <c r="Q30" s="29"/>
      <c r="R30" s="29"/>
      <c r="S30" s="29"/>
      <c r="T30" s="29"/>
      <c r="U30" s="29"/>
      <c r="V30" s="29"/>
      <c r="W30" s="29"/>
      <c r="X30" s="29"/>
    </row>
    <row r="31" spans="2:24" s="112" customFormat="1" ht="43.5" customHeight="1" x14ac:dyDescent="0.25">
      <c r="B31" s="124"/>
      <c r="C31" s="123"/>
      <c r="D31" s="123"/>
      <c r="E31" s="123"/>
      <c r="F31" s="29"/>
      <c r="G31" s="29"/>
      <c r="H31" s="29"/>
      <c r="I31" s="29"/>
      <c r="J31" s="29"/>
      <c r="K31" s="29"/>
      <c r="L31" s="124"/>
      <c r="M31" s="123"/>
      <c r="N31" s="123"/>
      <c r="O31" s="123"/>
      <c r="P31" s="29"/>
      <c r="Q31" s="29"/>
      <c r="R31" s="29"/>
      <c r="S31" s="29"/>
      <c r="T31" s="29"/>
      <c r="U31" s="29"/>
      <c r="V31" s="29"/>
      <c r="W31" s="29"/>
      <c r="X31" s="29"/>
    </row>
    <row r="32" spans="2:24" s="112" customFormat="1" ht="29.25" customHeight="1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 s="112" customFormat="1" ht="29.25" customHeight="1" x14ac:dyDescent="0.25">
      <c r="B33" s="124">
        <v>4</v>
      </c>
      <c r="C33" s="123" t="s">
        <v>83</v>
      </c>
      <c r="D33" s="123"/>
      <c r="E33" s="123"/>
      <c r="F33" s="29"/>
      <c r="G33" s="29"/>
      <c r="H33" s="29"/>
      <c r="I33" s="29"/>
      <c r="J33" s="29"/>
      <c r="K33" s="29"/>
      <c r="L33" s="124">
        <v>7</v>
      </c>
      <c r="M33" s="123" t="s">
        <v>98</v>
      </c>
      <c r="N33" s="123"/>
      <c r="O33" s="123"/>
      <c r="P33" s="29"/>
      <c r="Q33" s="29"/>
      <c r="R33" s="29"/>
      <c r="S33" s="29"/>
      <c r="T33" s="29"/>
      <c r="U33" s="29"/>
      <c r="V33" s="29"/>
      <c r="W33" s="29"/>
      <c r="X33" s="29"/>
    </row>
    <row r="34" spans="2:24" s="112" customFormat="1" ht="51.75" customHeight="1" x14ac:dyDescent="0.25">
      <c r="B34" s="124"/>
      <c r="C34" s="123"/>
      <c r="D34" s="123"/>
      <c r="E34" s="123"/>
      <c r="F34" s="29"/>
      <c r="G34" s="29"/>
      <c r="H34" s="29"/>
      <c r="I34" s="29"/>
      <c r="J34" s="29"/>
      <c r="K34" s="29"/>
      <c r="L34" s="124"/>
      <c r="M34" s="123"/>
      <c r="N34" s="123"/>
      <c r="O34" s="123"/>
      <c r="P34" s="29"/>
      <c r="Q34" s="29"/>
      <c r="R34" s="29"/>
      <c r="S34" s="29"/>
      <c r="T34" s="29"/>
      <c r="U34" s="29"/>
      <c r="V34" s="29"/>
      <c r="W34" s="29"/>
      <c r="X34" s="29"/>
    </row>
    <row r="35" spans="2:24" x14ac:dyDescent="0.25"/>
    <row r="36" spans="2:24" ht="15" customHeight="1" x14ac:dyDescent="0.25"/>
    <row r="37" spans="2:24" ht="15" customHeight="1" x14ac:dyDescent="0.25"/>
    <row r="38" spans="2:24" ht="15" customHeight="1" x14ac:dyDescent="0.25"/>
    <row r="39" spans="2:24" ht="15" customHeight="1" thickBot="1" x14ac:dyDescent="0.3"/>
    <row r="40" spans="2:24" ht="15" customHeight="1" thickTop="1" x14ac:dyDescent="0.25">
      <c r="B40" s="125" t="s">
        <v>99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7"/>
    </row>
    <row r="41" spans="2:24" ht="15" customHeight="1" x14ac:dyDescent="0.25">
      <c r="B41" s="128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30"/>
    </row>
    <row r="42" spans="2:24" ht="15" customHeight="1" thickBot="1" x14ac:dyDescent="0.3">
      <c r="B42" s="49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2:24" ht="15" customHeight="1" thickTop="1" x14ac:dyDescent="0.25">
      <c r="B43" s="49"/>
      <c r="C43" s="131" t="s">
        <v>101</v>
      </c>
      <c r="D43" s="132"/>
      <c r="E43" s="132"/>
      <c r="F43" s="132"/>
      <c r="G43" s="135"/>
      <c r="H43" s="50"/>
      <c r="I43" s="50"/>
      <c r="J43" s="50"/>
      <c r="K43" s="50"/>
      <c r="L43" s="131" t="s">
        <v>100</v>
      </c>
      <c r="M43" s="132"/>
      <c r="N43" s="132"/>
      <c r="O43" s="132"/>
      <c r="P43" s="132"/>
      <c r="Q43" s="132"/>
      <c r="R43" s="51"/>
    </row>
    <row r="44" spans="2:24" ht="15" customHeight="1" thickBot="1" x14ac:dyDescent="0.3">
      <c r="B44" s="49"/>
      <c r="C44" s="133"/>
      <c r="D44" s="134"/>
      <c r="E44" s="134"/>
      <c r="F44" s="134"/>
      <c r="G44" s="136"/>
      <c r="H44" s="50"/>
      <c r="I44" s="50"/>
      <c r="J44" s="50"/>
      <c r="K44" s="50"/>
      <c r="L44" s="133"/>
      <c r="M44" s="134"/>
      <c r="N44" s="134"/>
      <c r="O44" s="134"/>
      <c r="P44" s="134"/>
      <c r="Q44" s="134"/>
      <c r="R44" s="51"/>
    </row>
    <row r="45" spans="2:24" ht="15" customHeight="1" thickTop="1" x14ac:dyDescent="0.25">
      <c r="B45" s="49"/>
      <c r="C45" s="50"/>
      <c r="D45" s="50"/>
      <c r="E45" s="50"/>
      <c r="F45" s="50"/>
      <c r="G45" s="50"/>
      <c r="H45" s="50"/>
      <c r="I45" s="50"/>
      <c r="K45" s="50"/>
      <c r="L45" s="50"/>
      <c r="M45" s="50"/>
      <c r="N45" s="50"/>
      <c r="O45" s="50"/>
      <c r="P45" s="50"/>
      <c r="Q45" s="50"/>
      <c r="R45" s="51"/>
    </row>
    <row r="46" spans="2:24" x14ac:dyDescent="0.25">
      <c r="B46" s="49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1"/>
    </row>
    <row r="47" spans="2:24" x14ac:dyDescent="0.25">
      <c r="B47" s="49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1"/>
    </row>
    <row r="48" spans="2:24" x14ac:dyDescent="0.25">
      <c r="B48" s="49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1"/>
    </row>
    <row r="49" spans="2:18" x14ac:dyDescent="0.25"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1"/>
    </row>
    <row r="50" spans="2:18" x14ac:dyDescent="0.25">
      <c r="B50" s="49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1"/>
    </row>
    <row r="51" spans="2:18" x14ac:dyDescent="0.25">
      <c r="B51" s="49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1"/>
    </row>
    <row r="52" spans="2:18" ht="15.75" customHeight="1" x14ac:dyDescent="0.25">
      <c r="B52" s="49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1"/>
    </row>
    <row r="53" spans="2:18" ht="15.75" customHeight="1" x14ac:dyDescent="0.25">
      <c r="B53" s="49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1"/>
    </row>
    <row r="54" spans="2:18" ht="15" customHeight="1" x14ac:dyDescent="0.25">
      <c r="B54" s="49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1"/>
    </row>
    <row r="55" spans="2:18" ht="15" customHeight="1" x14ac:dyDescent="0.25">
      <c r="B55" s="49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1"/>
    </row>
    <row r="56" spans="2:18" ht="15" customHeight="1" x14ac:dyDescent="0.25">
      <c r="B56" s="49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1"/>
    </row>
    <row r="57" spans="2:18" ht="15" customHeight="1" x14ac:dyDescent="0.25">
      <c r="B57" s="49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1"/>
    </row>
    <row r="58" spans="2:18" ht="15" customHeight="1" x14ac:dyDescent="0.25">
      <c r="B58" s="49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1"/>
    </row>
    <row r="59" spans="2:18" ht="15" customHeight="1" x14ac:dyDescent="0.25">
      <c r="B59" s="49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1"/>
    </row>
    <row r="60" spans="2:18" ht="15" customHeight="1" x14ac:dyDescent="0.25">
      <c r="B60" s="49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1"/>
    </row>
    <row r="61" spans="2:18" ht="15" customHeight="1" x14ac:dyDescent="0.25">
      <c r="B61" s="49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1"/>
    </row>
    <row r="62" spans="2:18" ht="15" customHeight="1" x14ac:dyDescent="0.25">
      <c r="B62" s="49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1"/>
    </row>
    <row r="63" spans="2:18" ht="15" customHeight="1" x14ac:dyDescent="0.25">
      <c r="B63" s="49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1"/>
    </row>
    <row r="64" spans="2:18" ht="15" customHeight="1" x14ac:dyDescent="0.25">
      <c r="B64" s="49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1"/>
    </row>
    <row r="65" spans="2:18" ht="15.75" thickBot="1" x14ac:dyDescent="0.3">
      <c r="B65" s="115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16"/>
    </row>
    <row r="66" spans="2:18" ht="15.75" thickTop="1" x14ac:dyDescent="0.25"/>
    <row r="67" spans="2:18" x14ac:dyDescent="0.25"/>
    <row r="68" spans="2:18" x14ac:dyDescent="0.25"/>
  </sheetData>
  <mergeCells count="20">
    <mergeCell ref="L43:Q44"/>
    <mergeCell ref="C43:G44"/>
    <mergeCell ref="B33:B34"/>
    <mergeCell ref="L23:L24"/>
    <mergeCell ref="L30:L31"/>
    <mergeCell ref="M33:O34"/>
    <mergeCell ref="L33:L34"/>
    <mergeCell ref="M28:Q28"/>
    <mergeCell ref="M30:O31"/>
    <mergeCell ref="M23:Q24"/>
    <mergeCell ref="C33:E34"/>
    <mergeCell ref="B23:B24"/>
    <mergeCell ref="B27:B28"/>
    <mergeCell ref="B30:B31"/>
    <mergeCell ref="B40:R41"/>
    <mergeCell ref="C2:R7"/>
    <mergeCell ref="B10:R11"/>
    <mergeCell ref="C23:E24"/>
    <mergeCell ref="C27:E28"/>
    <mergeCell ref="C30:E3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256B-70B9-4BB0-844D-27A07FFF76AD}">
  <sheetPr codeName="Planilha2"/>
  <dimension ref="A1:N73"/>
  <sheetViews>
    <sheetView showGridLines="0" topLeftCell="A16" zoomScale="85" zoomScaleNormal="85" workbookViewId="0">
      <selection activeCell="D26" sqref="D26:E27"/>
    </sheetView>
  </sheetViews>
  <sheetFormatPr defaultColWidth="0" defaultRowHeight="0" customHeight="1" zeroHeight="1" x14ac:dyDescent="0.25"/>
  <cols>
    <col min="1" max="1" width="9.140625" customWidth="1"/>
    <col min="2" max="2" width="18.42578125" customWidth="1"/>
    <col min="3" max="3" width="39.5703125" customWidth="1"/>
    <col min="4" max="4" width="21.140625" customWidth="1"/>
    <col min="5" max="5" width="31" customWidth="1"/>
    <col min="6" max="6" width="19.28515625" bestFit="1" customWidth="1"/>
    <col min="7" max="7" width="9.140625" customWidth="1"/>
    <col min="8" max="16384" width="9.140625" hidden="1"/>
  </cols>
  <sheetData>
    <row r="1" spans="2:14" ht="15.75" thickBot="1" x14ac:dyDescent="0.3"/>
    <row r="2" spans="2:14" ht="27.75" customHeight="1" thickTop="1" x14ac:dyDescent="0.25">
      <c r="B2" s="11"/>
      <c r="C2" s="137" t="s">
        <v>71</v>
      </c>
      <c r="D2" s="137"/>
      <c r="E2" s="137"/>
      <c r="F2" s="137"/>
      <c r="G2" s="103"/>
      <c r="H2" s="13"/>
      <c r="I2" s="2"/>
      <c r="J2" s="2"/>
      <c r="K2" s="2"/>
      <c r="L2" s="2"/>
      <c r="M2" s="2"/>
      <c r="N2" s="2"/>
    </row>
    <row r="3" spans="2:14" ht="20.25" customHeight="1" x14ac:dyDescent="0.25">
      <c r="B3" s="14"/>
      <c r="C3" s="120"/>
      <c r="D3" s="120"/>
      <c r="E3" s="120"/>
      <c r="F3" s="120"/>
      <c r="G3" s="102"/>
      <c r="H3" s="15"/>
      <c r="I3" s="4"/>
      <c r="J3" s="4"/>
      <c r="K3" s="4"/>
      <c r="L3" s="4"/>
      <c r="M3" s="4"/>
      <c r="N3" s="2"/>
    </row>
    <row r="4" spans="2:14" ht="15" customHeight="1" x14ac:dyDescent="0.25">
      <c r="B4" s="14"/>
      <c r="C4" s="120"/>
      <c r="D4" s="120"/>
      <c r="E4" s="120"/>
      <c r="F4" s="120"/>
      <c r="G4" s="102"/>
      <c r="H4" s="15"/>
      <c r="I4" s="4"/>
      <c r="J4" s="4"/>
      <c r="K4" s="4"/>
      <c r="L4" s="4"/>
      <c r="M4" s="4"/>
      <c r="N4" s="2"/>
    </row>
    <row r="5" spans="2:14" ht="15" customHeight="1" x14ac:dyDescent="0.25">
      <c r="B5" s="14"/>
      <c r="C5" s="120"/>
      <c r="D5" s="120"/>
      <c r="E5" s="120"/>
      <c r="F5" s="120"/>
      <c r="G5" s="102"/>
      <c r="H5" s="15"/>
      <c r="I5" s="4"/>
      <c r="J5" s="4"/>
      <c r="K5" s="4"/>
      <c r="L5" s="4"/>
      <c r="M5" s="4"/>
      <c r="N5" s="2"/>
    </row>
    <row r="6" spans="2:14" ht="15" customHeight="1" x14ac:dyDescent="0.25">
      <c r="B6" s="14"/>
      <c r="C6" s="120"/>
      <c r="D6" s="120"/>
      <c r="E6" s="120"/>
      <c r="F6" s="120"/>
      <c r="G6" s="102"/>
      <c r="H6" s="15"/>
      <c r="I6" s="3"/>
      <c r="J6" s="3"/>
      <c r="K6" s="3"/>
      <c r="L6" s="3"/>
      <c r="M6" s="3"/>
      <c r="N6" s="2"/>
    </row>
    <row r="7" spans="2:14" ht="15.75" thickBot="1" x14ac:dyDescent="0.3">
      <c r="B7" s="16"/>
      <c r="C7" s="138"/>
      <c r="D7" s="138"/>
      <c r="E7" s="138"/>
      <c r="F7" s="138"/>
      <c r="G7" s="103"/>
      <c r="H7" s="18"/>
      <c r="J7" s="2"/>
      <c r="K7" s="2"/>
      <c r="L7" s="2"/>
      <c r="M7" s="2"/>
      <c r="N7" s="2"/>
    </row>
    <row r="8" spans="2:14" ht="15.75" thickTop="1" x14ac:dyDescent="0.25"/>
    <row r="9" spans="2:14" ht="15" x14ac:dyDescent="0.25"/>
    <row r="10" spans="2:14" ht="15" x14ac:dyDescent="0.25"/>
    <row r="11" spans="2:14" ht="15.75" thickBot="1" x14ac:dyDescent="0.3"/>
    <row r="12" spans="2:14" ht="26.25" customHeight="1" thickTop="1" x14ac:dyDescent="0.25">
      <c r="B12" s="139" t="s">
        <v>72</v>
      </c>
      <c r="C12" s="140"/>
      <c r="D12" s="140"/>
      <c r="E12" s="140"/>
      <c r="F12" s="141"/>
    </row>
    <row r="13" spans="2:14" ht="25.5" customHeight="1" thickBot="1" x14ac:dyDescent="0.3">
      <c r="B13" s="142"/>
      <c r="C13" s="143"/>
      <c r="D13" s="143"/>
      <c r="E13" s="143"/>
      <c r="F13" s="144"/>
    </row>
    <row r="14" spans="2:14" ht="15.75" thickTop="1" x14ac:dyDescent="0.25"/>
    <row r="15" spans="2:14" s="1" customFormat="1" ht="18" customHeight="1" thickBot="1" x14ac:dyDescent="0.3">
      <c r="B15"/>
      <c r="C15"/>
      <c r="D15"/>
      <c r="E15" s="99"/>
      <c r="F15" s="5"/>
      <c r="G15" s="5"/>
    </row>
    <row r="16" spans="2:14" s="1" customFormat="1" ht="17.25" customHeight="1" thickTop="1" x14ac:dyDescent="0.25">
      <c r="C16" s="164" t="s">
        <v>85</v>
      </c>
      <c r="D16" s="166"/>
      <c r="E16" s="167"/>
      <c r="F16" s="101"/>
      <c r="G16" s="5"/>
    </row>
    <row r="17" spans="3:7" s="1" customFormat="1" ht="17.25" customHeight="1" thickBot="1" x14ac:dyDescent="0.3">
      <c r="C17" s="165"/>
      <c r="D17" s="148"/>
      <c r="E17" s="149"/>
      <c r="F17" s="101"/>
      <c r="G17" s="5"/>
    </row>
    <row r="18" spans="3:7" ht="15.75" customHeight="1" thickTop="1" thickBot="1" x14ac:dyDescent="0.3">
      <c r="C18" s="145" t="s">
        <v>74</v>
      </c>
      <c r="D18" s="146"/>
      <c r="E18" s="147"/>
      <c r="F18" s="101"/>
    </row>
    <row r="19" spans="3:7" ht="15.75" customHeight="1" thickTop="1" thickBot="1" x14ac:dyDescent="0.3">
      <c r="C19" s="145"/>
      <c r="D19" s="148"/>
      <c r="E19" s="149"/>
      <c r="F19" s="101"/>
    </row>
    <row r="20" spans="3:7" ht="20.25" customHeight="1" thickTop="1" x14ac:dyDescent="0.25">
      <c r="C20" s="150" t="s">
        <v>75</v>
      </c>
      <c r="D20" s="152"/>
      <c r="E20" s="153"/>
      <c r="F20" s="101"/>
    </row>
    <row r="21" spans="3:7" ht="20.25" customHeight="1" thickBot="1" x14ac:dyDescent="0.3">
      <c r="C21" s="151"/>
      <c r="D21" s="154"/>
      <c r="E21" s="155"/>
      <c r="F21" s="101"/>
    </row>
    <row r="22" spans="3:7" ht="20.25" thickTop="1" x14ac:dyDescent="0.25">
      <c r="C22" s="168" t="s">
        <v>86</v>
      </c>
      <c r="D22" s="177"/>
      <c r="E22" s="178"/>
      <c r="F22" s="101"/>
    </row>
    <row r="23" spans="3:7" ht="20.25" thickBot="1" x14ac:dyDescent="0.3">
      <c r="C23" s="169"/>
      <c r="D23" s="177"/>
      <c r="E23" s="178"/>
      <c r="F23" s="101"/>
    </row>
    <row r="24" spans="3:7" ht="20.25" thickTop="1" x14ac:dyDescent="0.25">
      <c r="C24" s="168" t="s">
        <v>87</v>
      </c>
      <c r="D24" s="179"/>
      <c r="E24" s="180"/>
      <c r="F24" s="101"/>
    </row>
    <row r="25" spans="3:7" ht="20.25" customHeight="1" thickBot="1" x14ac:dyDescent="0.3">
      <c r="C25" s="169"/>
      <c r="D25" s="181"/>
      <c r="E25" s="182"/>
      <c r="F25" s="101"/>
    </row>
    <row r="26" spans="3:7" s="50" customFormat="1" ht="30" customHeight="1" thickTop="1" thickBot="1" x14ac:dyDescent="0.3">
      <c r="C26" s="172" t="s">
        <v>88</v>
      </c>
      <c r="D26" s="173"/>
      <c r="E26" s="174"/>
      <c r="F26" s="101"/>
    </row>
    <row r="27" spans="3:7" ht="27.75" customHeight="1" thickTop="1" thickBot="1" x14ac:dyDescent="0.3">
      <c r="C27" s="150"/>
      <c r="D27" s="175"/>
      <c r="E27" s="176"/>
      <c r="F27" s="101"/>
    </row>
    <row r="28" spans="3:7" ht="17.25" customHeight="1" thickTop="1" x14ac:dyDescent="0.25">
      <c r="C28" s="183"/>
      <c r="F28" s="50"/>
    </row>
    <row r="29" spans="3:7" ht="17.25" customHeight="1" x14ac:dyDescent="0.25">
      <c r="C29" s="183"/>
      <c r="F29" s="50"/>
    </row>
    <row r="30" spans="3:7" ht="17.25" customHeight="1" x14ac:dyDescent="0.25">
      <c r="F30" s="50"/>
    </row>
    <row r="31" spans="3:7" ht="15" x14ac:dyDescent="0.25"/>
    <row r="32" spans="3:7" ht="15.75" thickBot="1" x14ac:dyDescent="0.3"/>
    <row r="33" spans="2:9" ht="23.25" customHeight="1" thickTop="1" x14ac:dyDescent="0.25">
      <c r="B33" s="139" t="s">
        <v>73</v>
      </c>
      <c r="C33" s="140"/>
      <c r="D33" s="140"/>
      <c r="E33" s="140"/>
      <c r="F33" s="141"/>
    </row>
    <row r="34" spans="2:9" ht="15" customHeight="1" thickBot="1" x14ac:dyDescent="0.3">
      <c r="B34" s="142"/>
      <c r="C34" s="143"/>
      <c r="D34" s="143"/>
      <c r="E34" s="143"/>
      <c r="F34" s="144"/>
    </row>
    <row r="35" spans="2:9" ht="15" customHeight="1" thickTop="1" x14ac:dyDescent="0.25"/>
    <row r="36" spans="2:9" ht="15.75" customHeight="1" thickBot="1" x14ac:dyDescent="0.3">
      <c r="G36" s="97"/>
    </row>
    <row r="37" spans="2:9" ht="15.75" customHeight="1" thickTop="1" x14ac:dyDescent="0.25">
      <c r="C37" s="160" t="s">
        <v>58</v>
      </c>
      <c r="D37" s="161"/>
      <c r="E37" s="170" t="s">
        <v>57</v>
      </c>
      <c r="F37" s="97"/>
      <c r="G37" s="97"/>
      <c r="H37" s="97"/>
      <c r="I37" s="97"/>
    </row>
    <row r="38" spans="2:9" ht="15.75" customHeight="1" x14ac:dyDescent="0.25">
      <c r="C38" s="121"/>
      <c r="D38" s="122"/>
      <c r="E38" s="171"/>
      <c r="F38" s="97"/>
      <c r="G38" s="97"/>
      <c r="H38" s="97"/>
      <c r="I38" s="97"/>
    </row>
    <row r="39" spans="2:9" ht="15.75" customHeight="1" x14ac:dyDescent="0.25">
      <c r="C39" s="56"/>
      <c r="D39" s="104"/>
      <c r="E39" s="108"/>
      <c r="F39" s="97"/>
      <c r="G39" s="97"/>
      <c r="H39" s="97"/>
      <c r="I39" s="97"/>
    </row>
    <row r="40" spans="2:9" ht="15.75" customHeight="1" x14ac:dyDescent="0.25">
      <c r="C40" s="56"/>
      <c r="D40" s="104"/>
      <c r="E40" s="108"/>
      <c r="F40" s="97"/>
      <c r="G40" s="97"/>
      <c r="H40" s="97"/>
      <c r="I40" s="97"/>
    </row>
    <row r="41" spans="2:9" ht="15.75" customHeight="1" x14ac:dyDescent="0.25">
      <c r="C41" s="162"/>
      <c r="D41" s="163"/>
      <c r="E41" s="105"/>
    </row>
    <row r="42" spans="2:9" ht="16.5" customHeight="1" x14ac:dyDescent="0.25">
      <c r="C42" s="156"/>
      <c r="D42" s="157"/>
      <c r="E42" s="106"/>
    </row>
    <row r="43" spans="2:9" ht="16.5" customHeight="1" x14ac:dyDescent="0.25">
      <c r="C43" s="156"/>
      <c r="D43" s="157"/>
      <c r="E43" s="106"/>
    </row>
    <row r="44" spans="2:9" ht="15.75" customHeight="1" x14ac:dyDescent="0.25">
      <c r="C44" s="156"/>
      <c r="D44" s="157"/>
      <c r="E44" s="106"/>
    </row>
    <row r="45" spans="2:9" ht="15.75" customHeight="1" x14ac:dyDescent="0.25">
      <c r="C45" s="156"/>
      <c r="D45" s="157"/>
      <c r="E45" s="106"/>
    </row>
    <row r="46" spans="2:9" ht="16.5" customHeight="1" x14ac:dyDescent="0.25">
      <c r="C46" s="156"/>
      <c r="D46" s="157"/>
      <c r="E46" s="106"/>
    </row>
    <row r="47" spans="2:9" ht="16.5" customHeight="1" x14ac:dyDescent="0.25">
      <c r="C47" s="156"/>
      <c r="D47" s="157"/>
      <c r="E47" s="106"/>
    </row>
    <row r="48" spans="2:9" ht="19.5" x14ac:dyDescent="0.25">
      <c r="C48" s="156"/>
      <c r="D48" s="157"/>
      <c r="E48" s="106"/>
    </row>
    <row r="49" spans="3:5" ht="19.5" x14ac:dyDescent="0.25">
      <c r="C49" s="156"/>
      <c r="D49" s="157"/>
      <c r="E49" s="109"/>
    </row>
    <row r="50" spans="3:5" ht="19.5" x14ac:dyDescent="0.25">
      <c r="C50" s="156"/>
      <c r="D50" s="157"/>
      <c r="E50" s="109"/>
    </row>
    <row r="51" spans="3:5" ht="19.5" x14ac:dyDescent="0.25">
      <c r="C51" s="156"/>
      <c r="D51" s="157"/>
      <c r="E51" s="109"/>
    </row>
    <row r="52" spans="3:5" ht="20.25" thickBot="1" x14ac:dyDescent="0.3">
      <c r="C52" s="158"/>
      <c r="D52" s="159"/>
      <c r="E52" s="107"/>
    </row>
    <row r="53" spans="3:5" ht="15.75" thickTop="1" x14ac:dyDescent="0.25"/>
    <row r="54" spans="3:5" ht="15" x14ac:dyDescent="0.25"/>
    <row r="55" spans="3:5" ht="15" x14ac:dyDescent="0.25"/>
    <row r="56" spans="3:5" ht="15" x14ac:dyDescent="0.25"/>
    <row r="57" spans="3:5" ht="15" x14ac:dyDescent="0.25"/>
    <row r="58" spans="3:5" ht="15" x14ac:dyDescent="0.25"/>
    <row r="59" spans="3:5" ht="12" customHeight="1" x14ac:dyDescent="0.25"/>
    <row r="60" spans="3:5" ht="15" x14ac:dyDescent="0.25"/>
    <row r="61" spans="3:5" ht="15" x14ac:dyDescent="0.25"/>
    <row r="62" spans="3:5" ht="15" x14ac:dyDescent="0.25"/>
    <row r="63" spans="3:5" ht="15" x14ac:dyDescent="0.25"/>
    <row r="64" spans="3:5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</sheetData>
  <mergeCells count="30">
    <mergeCell ref="C22:C23"/>
    <mergeCell ref="C48:D48"/>
    <mergeCell ref="C49:D49"/>
    <mergeCell ref="E37:E38"/>
    <mergeCell ref="C26:C27"/>
    <mergeCell ref="D26:E27"/>
    <mergeCell ref="B33:F34"/>
    <mergeCell ref="C24:C25"/>
    <mergeCell ref="D22:E23"/>
    <mergeCell ref="D24:E25"/>
    <mergeCell ref="C28:C29"/>
    <mergeCell ref="C50:D50"/>
    <mergeCell ref="C51:D51"/>
    <mergeCell ref="C52:D52"/>
    <mergeCell ref="C37:D38"/>
    <mergeCell ref="C46:D46"/>
    <mergeCell ref="C47:D47"/>
    <mergeCell ref="C41:D41"/>
    <mergeCell ref="C42:D42"/>
    <mergeCell ref="C43:D43"/>
    <mergeCell ref="C44:D44"/>
    <mergeCell ref="C45:D45"/>
    <mergeCell ref="C2:F7"/>
    <mergeCell ref="B12:F13"/>
    <mergeCell ref="C18:C19"/>
    <mergeCell ref="D18:E19"/>
    <mergeCell ref="C20:C21"/>
    <mergeCell ref="D20:E21"/>
    <mergeCell ref="C16:C17"/>
    <mergeCell ref="D16:E17"/>
  </mergeCells>
  <dataValidations count="3">
    <dataValidation allowBlank="1" showErrorMessage="1" promptTitle="Horário" prompt="Escolha o horário que inicia a sessão com o paciente" sqref="D20" xr:uid="{67F7EC1B-C87B-45AA-BE23-A34CBD2D5C57}"/>
    <dataValidation allowBlank="1" showErrorMessage="1" promptTitle="Sessão" prompt="Escolha o dia da semana em que ocorre a sessão" sqref="C20" xr:uid="{6DEED14E-1133-4B15-B6BD-BE966F232C01}"/>
    <dataValidation type="list" allowBlank="1" showInputMessage="1" showErrorMessage="1" promptTitle="Emissão de NF-e" prompt="Selecione SIM ou NÃO" sqref="D22:E23" xr:uid="{7DEF2165-EF7B-4D6F-A0A4-DC7FE34AD823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3674-ED62-476F-9D12-CC6C87DF27FD}">
  <sheetPr codeName="Planilha3"/>
  <dimension ref="A1:P45"/>
  <sheetViews>
    <sheetView showGridLines="0" topLeftCell="A7" zoomScale="85" zoomScaleNormal="85" workbookViewId="0">
      <selection activeCell="B14" sqref="B14:H15"/>
    </sheetView>
  </sheetViews>
  <sheetFormatPr defaultColWidth="0" defaultRowHeight="15" zeroHeight="1" x14ac:dyDescent="0.25"/>
  <cols>
    <col min="1" max="1" width="9.140625" customWidth="1"/>
    <col min="2" max="2" width="40.7109375" customWidth="1"/>
    <col min="3" max="3" width="20.7109375" customWidth="1"/>
    <col min="4" max="4" width="22" customWidth="1"/>
    <col min="5" max="5" width="23.85546875" customWidth="1"/>
    <col min="6" max="6" width="20.7109375" bestFit="1" customWidth="1"/>
    <col min="7" max="7" width="12.42578125" bestFit="1" customWidth="1"/>
    <col min="8" max="9" width="9.140625" customWidth="1"/>
    <col min="10" max="16384" width="9.140625" hidden="1"/>
  </cols>
  <sheetData>
    <row r="1" spans="2:16" ht="15.75" thickBot="1" x14ac:dyDescent="0.3"/>
    <row r="2" spans="2:16" ht="15.75" thickTop="1" x14ac:dyDescent="0.25">
      <c r="B2" s="11"/>
      <c r="C2" s="12"/>
      <c r="D2" s="12"/>
      <c r="E2" s="12"/>
      <c r="F2" s="12"/>
      <c r="G2" s="12"/>
      <c r="H2" s="13"/>
      <c r="I2" s="2"/>
      <c r="J2" s="2"/>
      <c r="K2" s="2"/>
      <c r="L2" s="2"/>
      <c r="M2" s="2"/>
      <c r="N2" s="2"/>
      <c r="O2" s="2"/>
      <c r="P2" s="2"/>
    </row>
    <row r="3" spans="2:16" ht="20.25" customHeight="1" x14ac:dyDescent="0.25">
      <c r="B3" s="14"/>
      <c r="C3" s="192" t="s">
        <v>0</v>
      </c>
      <c r="D3" s="192"/>
      <c r="E3" s="192"/>
      <c r="F3" s="192"/>
      <c r="G3" s="192"/>
      <c r="H3" s="15"/>
      <c r="I3" s="4"/>
      <c r="J3" s="4"/>
      <c r="K3" s="4"/>
      <c r="L3" s="4"/>
      <c r="M3" s="4"/>
      <c r="N3" s="4"/>
      <c r="O3" s="4"/>
      <c r="P3" s="2"/>
    </row>
    <row r="4" spans="2:16" ht="15" customHeight="1" x14ac:dyDescent="0.25">
      <c r="B4" s="14"/>
      <c r="C4" s="192"/>
      <c r="D4" s="192"/>
      <c r="E4" s="192"/>
      <c r="F4" s="192"/>
      <c r="G4" s="192"/>
      <c r="H4" s="15"/>
      <c r="I4" s="4"/>
      <c r="J4" s="4"/>
      <c r="K4" s="4"/>
      <c r="L4" s="4"/>
      <c r="M4" s="4"/>
      <c r="N4" s="4"/>
      <c r="O4" s="4"/>
      <c r="P4" s="2"/>
    </row>
    <row r="5" spans="2:16" ht="15" customHeight="1" x14ac:dyDescent="0.25">
      <c r="B5" s="14"/>
      <c r="C5" s="192"/>
      <c r="D5" s="192"/>
      <c r="E5" s="192"/>
      <c r="F5" s="192"/>
      <c r="G5" s="192"/>
      <c r="H5" s="15"/>
      <c r="I5" s="4"/>
      <c r="J5" s="4"/>
      <c r="K5" s="4"/>
      <c r="L5" s="4"/>
      <c r="M5" s="4"/>
      <c r="N5" s="4"/>
      <c r="O5" s="4"/>
      <c r="P5" s="2"/>
    </row>
    <row r="6" spans="2:16" ht="15" customHeight="1" thickBot="1" x14ac:dyDescent="0.3">
      <c r="B6" s="14"/>
      <c r="C6" s="193"/>
      <c r="D6" s="193"/>
      <c r="E6" s="193"/>
      <c r="F6" s="193"/>
      <c r="G6" s="193"/>
      <c r="H6" s="15"/>
      <c r="I6" s="3"/>
      <c r="J6" s="3"/>
      <c r="K6" s="3"/>
      <c r="L6" s="3"/>
      <c r="M6" s="3"/>
      <c r="N6" s="3"/>
      <c r="O6" s="3"/>
      <c r="P6" s="2"/>
    </row>
    <row r="7" spans="2:16" ht="16.5" thickTop="1" thickBot="1" x14ac:dyDescent="0.3">
      <c r="B7" s="16"/>
      <c r="C7" s="17"/>
      <c r="D7" s="17"/>
      <c r="E7" s="17"/>
      <c r="F7" s="17"/>
      <c r="G7" s="17"/>
      <c r="H7" s="18"/>
      <c r="I7" s="2"/>
      <c r="J7" s="2"/>
      <c r="L7" s="2"/>
      <c r="M7" s="2"/>
      <c r="N7" s="2"/>
      <c r="O7" s="2"/>
      <c r="P7" s="2"/>
    </row>
    <row r="8" spans="2:16" ht="15.75" thickTop="1" x14ac:dyDescent="0.25"/>
    <row r="9" spans="2:16" ht="15.75" thickBot="1" x14ac:dyDescent="0.3">
      <c r="K9" s="29"/>
    </row>
    <row r="10" spans="2:16" s="1" customFormat="1" ht="18.75" customHeight="1" thickTop="1" x14ac:dyDescent="0.25">
      <c r="B10" s="160" t="s">
        <v>1</v>
      </c>
      <c r="C10" s="194" t="s">
        <v>2</v>
      </c>
      <c r="D10" s="194" t="s">
        <v>4</v>
      </c>
      <c r="E10" s="194" t="s">
        <v>3</v>
      </c>
      <c r="F10" s="194" t="s">
        <v>5</v>
      </c>
      <c r="G10" s="194" t="s">
        <v>6</v>
      </c>
      <c r="H10" s="196"/>
    </row>
    <row r="11" spans="2:16" s="1" customFormat="1" ht="18" customHeight="1" x14ac:dyDescent="0.25">
      <c r="B11" s="121"/>
      <c r="C11" s="195"/>
      <c r="D11" s="195"/>
      <c r="E11" s="195"/>
      <c r="F11" s="195"/>
      <c r="G11" s="195"/>
      <c r="H11" s="197"/>
    </row>
    <row r="12" spans="2:16" s="1" customFormat="1" ht="18" customHeight="1" x14ac:dyDescent="0.25">
      <c r="B12" s="6"/>
      <c r="C12" s="7"/>
      <c r="D12" s="7"/>
      <c r="E12" s="7"/>
      <c r="F12" s="7"/>
      <c r="G12" s="186"/>
      <c r="H12" s="187"/>
      <c r="I12" s="5"/>
    </row>
    <row r="13" spans="2:16" s="1" customFormat="1" ht="18" customHeight="1" x14ac:dyDescent="0.25">
      <c r="B13" s="6"/>
      <c r="C13" s="7"/>
      <c r="D13" s="7"/>
      <c r="E13" s="7"/>
      <c r="F13" s="7"/>
      <c r="G13" s="188"/>
      <c r="H13" s="189"/>
      <c r="I13" s="5"/>
    </row>
    <row r="14" spans="2:16" ht="19.5" x14ac:dyDescent="0.25">
      <c r="B14" s="26"/>
      <c r="C14" s="8"/>
      <c r="D14" s="20"/>
      <c r="E14" s="21"/>
      <c r="F14" s="20"/>
      <c r="G14" s="198"/>
      <c r="H14" s="199"/>
    </row>
    <row r="15" spans="2:16" ht="19.5" x14ac:dyDescent="0.25">
      <c r="B15" s="26"/>
      <c r="C15" s="9"/>
      <c r="D15" s="22"/>
      <c r="E15" s="23"/>
      <c r="F15" s="22"/>
      <c r="G15" s="190"/>
      <c r="H15" s="191"/>
    </row>
    <row r="16" spans="2:16" ht="19.5" x14ac:dyDescent="0.25">
      <c r="B16" s="26"/>
      <c r="C16" s="9"/>
      <c r="D16" s="22"/>
      <c r="E16" s="23"/>
      <c r="F16" s="22"/>
      <c r="G16" s="190"/>
      <c r="H16" s="191"/>
    </row>
    <row r="17" spans="2:8" ht="19.5" x14ac:dyDescent="0.25">
      <c r="B17" s="26"/>
      <c r="C17" s="9"/>
      <c r="D17" s="22"/>
      <c r="E17" s="23"/>
      <c r="F17" s="22"/>
      <c r="G17" s="190"/>
      <c r="H17" s="191"/>
    </row>
    <row r="18" spans="2:8" ht="39" customHeight="1" x14ac:dyDescent="0.25">
      <c r="B18" s="28"/>
      <c r="C18" s="9"/>
      <c r="D18" s="22"/>
      <c r="E18" s="23"/>
      <c r="F18" s="22"/>
      <c r="G18" s="190"/>
      <c r="H18" s="191"/>
    </row>
    <row r="19" spans="2:8" ht="19.5" x14ac:dyDescent="0.25">
      <c r="B19" s="26"/>
      <c r="C19" s="9"/>
      <c r="D19" s="22"/>
      <c r="E19" s="23"/>
      <c r="F19" s="22"/>
      <c r="G19" s="190"/>
      <c r="H19" s="191"/>
    </row>
    <row r="20" spans="2:8" ht="19.5" x14ac:dyDescent="0.25">
      <c r="B20" s="26"/>
      <c r="C20" s="9"/>
      <c r="D20" s="22"/>
      <c r="E20" s="23"/>
      <c r="F20" s="22"/>
      <c r="G20" s="190"/>
      <c r="H20" s="191"/>
    </row>
    <row r="21" spans="2:8" ht="19.5" x14ac:dyDescent="0.25">
      <c r="B21" s="26"/>
      <c r="C21" s="9"/>
      <c r="D21" s="22"/>
      <c r="E21" s="23"/>
      <c r="F21" s="22"/>
      <c r="G21" s="190"/>
      <c r="H21" s="191"/>
    </row>
    <row r="22" spans="2:8" ht="19.5" x14ac:dyDescent="0.25">
      <c r="B22" s="26"/>
      <c r="C22" s="9"/>
      <c r="D22" s="22"/>
      <c r="E22" s="23"/>
      <c r="F22" s="22"/>
      <c r="G22" s="190"/>
      <c r="H22" s="191"/>
    </row>
    <row r="23" spans="2:8" ht="19.5" x14ac:dyDescent="0.25">
      <c r="B23" s="26"/>
      <c r="C23" s="9"/>
      <c r="D23" s="22"/>
      <c r="E23" s="23"/>
      <c r="F23" s="22"/>
      <c r="G23" s="190"/>
      <c r="H23" s="191"/>
    </row>
    <row r="24" spans="2:8" ht="19.5" x14ac:dyDescent="0.25">
      <c r="B24" s="26"/>
      <c r="C24" s="9"/>
      <c r="D24" s="22"/>
      <c r="E24" s="23"/>
      <c r="F24" s="22"/>
      <c r="G24" s="190"/>
      <c r="H24" s="191"/>
    </row>
    <row r="25" spans="2:8" ht="19.5" x14ac:dyDescent="0.25">
      <c r="B25" s="26"/>
      <c r="C25" s="9"/>
      <c r="D25" s="22"/>
      <c r="E25" s="23"/>
      <c r="F25" s="22"/>
      <c r="G25" s="190"/>
      <c r="H25" s="191"/>
    </row>
    <row r="26" spans="2:8" ht="19.5" x14ac:dyDescent="0.25">
      <c r="B26" s="26"/>
      <c r="C26" s="9"/>
      <c r="D26" s="22"/>
      <c r="E26" s="23"/>
      <c r="F26" s="22"/>
      <c r="G26" s="190"/>
      <c r="H26" s="191"/>
    </row>
    <row r="27" spans="2:8" ht="19.5" x14ac:dyDescent="0.25">
      <c r="B27" s="26"/>
      <c r="C27" s="9"/>
      <c r="D27" s="22"/>
      <c r="E27" s="23"/>
      <c r="F27" s="22"/>
      <c r="G27" s="190"/>
      <c r="H27" s="191"/>
    </row>
    <row r="28" spans="2:8" ht="19.5" x14ac:dyDescent="0.25">
      <c r="B28" s="26"/>
      <c r="C28" s="9"/>
      <c r="D28" s="22"/>
      <c r="E28" s="23"/>
      <c r="F28" s="22"/>
      <c r="G28" s="190"/>
      <c r="H28" s="191"/>
    </row>
    <row r="29" spans="2:8" ht="19.5" x14ac:dyDescent="0.25">
      <c r="B29" s="26"/>
      <c r="C29" s="9"/>
      <c r="D29" s="22"/>
      <c r="E29" s="23"/>
      <c r="F29" s="22"/>
      <c r="G29" s="190"/>
      <c r="H29" s="191"/>
    </row>
    <row r="30" spans="2:8" ht="19.5" x14ac:dyDescent="0.25">
      <c r="B30" s="26"/>
      <c r="C30" s="9"/>
      <c r="D30" s="22"/>
      <c r="E30" s="23"/>
      <c r="F30" s="22"/>
      <c r="G30" s="190"/>
      <c r="H30" s="191"/>
    </row>
    <row r="31" spans="2:8" ht="19.5" x14ac:dyDescent="0.25">
      <c r="B31" s="26"/>
      <c r="C31" s="9"/>
      <c r="D31" s="22"/>
      <c r="E31" s="23"/>
      <c r="F31" s="22"/>
      <c r="G31" s="190"/>
      <c r="H31" s="191"/>
    </row>
    <row r="32" spans="2:8" ht="19.5" x14ac:dyDescent="0.25">
      <c r="B32" s="26"/>
      <c r="C32" s="9"/>
      <c r="D32" s="22"/>
      <c r="E32" s="23"/>
      <c r="F32" s="22"/>
      <c r="G32" s="190"/>
      <c r="H32" s="191"/>
    </row>
    <row r="33" spans="2:8" ht="19.5" x14ac:dyDescent="0.25">
      <c r="B33" s="26"/>
      <c r="C33" s="9"/>
      <c r="D33" s="22"/>
      <c r="E33" s="23"/>
      <c r="F33" s="22"/>
      <c r="G33" s="190"/>
      <c r="H33" s="191"/>
    </row>
    <row r="34" spans="2:8" ht="19.5" x14ac:dyDescent="0.25">
      <c r="B34" s="26"/>
      <c r="C34" s="9"/>
      <c r="D34" s="22"/>
      <c r="E34" s="23"/>
      <c r="F34" s="22"/>
      <c r="G34" s="190"/>
      <c r="H34" s="191"/>
    </row>
    <row r="35" spans="2:8" ht="19.5" x14ac:dyDescent="0.25">
      <c r="B35" s="26"/>
      <c r="C35" s="9"/>
      <c r="D35" s="22"/>
      <c r="E35" s="23"/>
      <c r="F35" s="22"/>
      <c r="G35" s="190"/>
      <c r="H35" s="191"/>
    </row>
    <row r="36" spans="2:8" ht="19.5" x14ac:dyDescent="0.25">
      <c r="B36" s="26"/>
      <c r="C36" s="9"/>
      <c r="D36" s="22"/>
      <c r="E36" s="23"/>
      <c r="F36" s="22"/>
      <c r="G36" s="190"/>
      <c r="H36" s="191"/>
    </row>
    <row r="37" spans="2:8" ht="19.5" x14ac:dyDescent="0.25">
      <c r="B37" s="26"/>
      <c r="C37" s="9"/>
      <c r="D37" s="22"/>
      <c r="E37" s="23"/>
      <c r="F37" s="22"/>
      <c r="G37" s="190"/>
      <c r="H37" s="191"/>
    </row>
    <row r="38" spans="2:8" ht="20.25" thickBot="1" x14ac:dyDescent="0.3">
      <c r="B38" s="27"/>
      <c r="C38" s="10"/>
      <c r="D38" s="24"/>
      <c r="E38" s="25"/>
      <c r="F38" s="24"/>
      <c r="G38" s="184"/>
      <c r="H38" s="185"/>
    </row>
    <row r="39" spans="2:8" ht="15.75" thickTop="1" x14ac:dyDescent="0.25"/>
    <row r="40" spans="2:8" x14ac:dyDescent="0.25"/>
    <row r="41" spans="2:8" x14ac:dyDescent="0.25"/>
    <row r="42" spans="2:8" x14ac:dyDescent="0.25"/>
    <row r="43" spans="2:8" x14ac:dyDescent="0.25"/>
    <row r="44" spans="2:8" x14ac:dyDescent="0.25"/>
    <row r="45" spans="2:8" x14ac:dyDescent="0.25"/>
  </sheetData>
  <mergeCells count="34">
    <mergeCell ref="G37:H37"/>
    <mergeCell ref="G18:H18"/>
    <mergeCell ref="G19:H19"/>
    <mergeCell ref="G20:H20"/>
    <mergeCell ref="G21:H21"/>
    <mergeCell ref="G22:H22"/>
    <mergeCell ref="G28:H28"/>
    <mergeCell ref="C3:G6"/>
    <mergeCell ref="B10:B11"/>
    <mergeCell ref="G35:H35"/>
    <mergeCell ref="F10:F11"/>
    <mergeCell ref="G10:H11"/>
    <mergeCell ref="G14:H14"/>
    <mergeCell ref="G15:H15"/>
    <mergeCell ref="G16:H16"/>
    <mergeCell ref="C10:C11"/>
    <mergeCell ref="D10:D11"/>
    <mergeCell ref="E10:E11"/>
    <mergeCell ref="G38:H38"/>
    <mergeCell ref="G12:H12"/>
    <mergeCell ref="G13:H13"/>
    <mergeCell ref="G29:H29"/>
    <mergeCell ref="G30:H30"/>
    <mergeCell ref="G31:H31"/>
    <mergeCell ref="G32:H32"/>
    <mergeCell ref="G33:H33"/>
    <mergeCell ref="G34:H34"/>
    <mergeCell ref="G23:H23"/>
    <mergeCell ref="G24:H24"/>
    <mergeCell ref="G25:H25"/>
    <mergeCell ref="G26:H26"/>
    <mergeCell ref="G27:H27"/>
    <mergeCell ref="G17:H17"/>
    <mergeCell ref="G36:H36"/>
  </mergeCells>
  <dataValidations count="1">
    <dataValidation type="list" allowBlank="1" showInputMessage="1" showErrorMessage="1" promptTitle="Frequência" prompt="Escolha a frequência em que o paciente é atendido" sqref="D14:D38" xr:uid="{5A6F7244-188D-4052-93E4-B2073C074117}">
      <formula1>"Semanal,Quinzenal,Mensal"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Sessão" prompt="Escolha o dia da semana em que ocorre a sessão" xr:uid="{1593B51F-092F-447E-9F13-6C6FDECCC846}">
          <x14:formula1>
            <xm:f>'Listas suspensas'!$B$4:$B$8</xm:f>
          </x14:formula1>
          <xm:sqref>F14:F38</xm:sqref>
        </x14:dataValidation>
        <x14:dataValidation type="list" allowBlank="1" showInputMessage="1" showErrorMessage="1" promptTitle="Horário" prompt="Escolha o horário que inicia a sessão com o paciente" xr:uid="{AEF1DBAE-31F7-4C32-8D12-7E848DA498A5}">
          <x14:formula1>
            <xm:f>'Listas suspensas'!$D$4:$D$16</xm:f>
          </x14:formula1>
          <xm:sqref>G14:H38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937B-38B9-4D2C-BD7A-6BF688F98F6C}">
  <sheetPr codeName="Planilha4"/>
  <dimension ref="A1:M46"/>
  <sheetViews>
    <sheetView showGridLines="0" topLeftCell="A10" zoomScale="85" zoomScaleNormal="85" workbookViewId="0">
      <selection activeCell="E14" sqref="B14:E14"/>
    </sheetView>
  </sheetViews>
  <sheetFormatPr defaultColWidth="0" defaultRowHeight="15" zeroHeight="1" x14ac:dyDescent="0.25"/>
  <cols>
    <col min="1" max="1" width="10.42578125" customWidth="1"/>
    <col min="2" max="2" width="51.85546875" customWidth="1"/>
    <col min="3" max="3" width="31.140625" customWidth="1"/>
    <col min="4" max="4" width="23.85546875" customWidth="1"/>
    <col min="5" max="5" width="20.7109375" bestFit="1" customWidth="1"/>
    <col min="6" max="7" width="9.140625" customWidth="1"/>
    <col min="8" max="8" width="37" customWidth="1"/>
    <col min="9" max="9" width="31.140625" customWidth="1"/>
    <col min="10" max="10" width="22.5703125" customWidth="1"/>
    <col min="11" max="11" width="20.7109375" bestFit="1" customWidth="1"/>
    <col min="12" max="16384" width="9.140625" hidden="1"/>
  </cols>
  <sheetData>
    <row r="1" spans="2:13" x14ac:dyDescent="0.25"/>
    <row r="2" spans="2:13" ht="15" customHeight="1" x14ac:dyDescent="0.25">
      <c r="B2" s="200" t="s">
        <v>25</v>
      </c>
      <c r="C2" s="201"/>
      <c r="D2" s="201"/>
      <c r="E2" s="201"/>
      <c r="F2" s="201"/>
      <c r="G2" s="201"/>
      <c r="H2" s="201"/>
      <c r="I2" s="201"/>
      <c r="J2" s="201"/>
      <c r="K2" s="2"/>
      <c r="L2" s="2"/>
      <c r="M2" s="2"/>
    </row>
    <row r="3" spans="2:13" ht="20.25" customHeight="1" x14ac:dyDescent="0.25">
      <c r="B3" s="200"/>
      <c r="C3" s="201"/>
      <c r="D3" s="201"/>
      <c r="E3" s="201"/>
      <c r="F3" s="201"/>
      <c r="G3" s="201"/>
      <c r="H3" s="201"/>
      <c r="I3" s="201"/>
      <c r="J3" s="201"/>
      <c r="K3" s="4"/>
      <c r="L3" s="4"/>
      <c r="M3" s="2"/>
    </row>
    <row r="4" spans="2:13" ht="15" customHeight="1" x14ac:dyDescent="0.25">
      <c r="B4" s="200"/>
      <c r="C4" s="201"/>
      <c r="D4" s="201"/>
      <c r="E4" s="201"/>
      <c r="F4" s="201"/>
      <c r="G4" s="201"/>
      <c r="H4" s="201"/>
      <c r="I4" s="201"/>
      <c r="J4" s="201"/>
      <c r="K4" s="4"/>
      <c r="L4" s="4"/>
      <c r="M4" s="2"/>
    </row>
    <row r="5" spans="2:13" ht="15" customHeight="1" x14ac:dyDescent="0.25">
      <c r="B5" s="200"/>
      <c r="C5" s="201"/>
      <c r="D5" s="201"/>
      <c r="E5" s="201"/>
      <c r="F5" s="201"/>
      <c r="G5" s="201"/>
      <c r="H5" s="201"/>
      <c r="I5" s="201"/>
      <c r="J5" s="201"/>
      <c r="K5" s="4"/>
      <c r="L5" s="4"/>
      <c r="M5" s="2"/>
    </row>
    <row r="6" spans="2:13" ht="15" customHeight="1" x14ac:dyDescent="0.25">
      <c r="B6" s="200"/>
      <c r="C6" s="201"/>
      <c r="D6" s="201"/>
      <c r="E6" s="201"/>
      <c r="F6" s="201"/>
      <c r="G6" s="201"/>
      <c r="H6" s="201"/>
      <c r="I6" s="201"/>
      <c r="J6" s="201"/>
      <c r="K6" s="3"/>
      <c r="L6" s="3"/>
      <c r="M6" s="2"/>
    </row>
    <row r="7" spans="2:13" ht="15" customHeight="1" x14ac:dyDescent="0.25">
      <c r="B7" s="200"/>
      <c r="C7" s="201"/>
      <c r="D7" s="201"/>
      <c r="E7" s="201"/>
      <c r="F7" s="201"/>
      <c r="G7" s="201"/>
      <c r="H7" s="201"/>
      <c r="I7" s="201"/>
      <c r="J7" s="201"/>
      <c r="K7" s="2"/>
      <c r="L7" s="2"/>
      <c r="M7" s="2"/>
    </row>
    <row r="8" spans="2:13" ht="15" customHeight="1" x14ac:dyDescent="0.25"/>
    <row r="9" spans="2:13" ht="15.75" thickBot="1" x14ac:dyDescent="0.3">
      <c r="H9" s="29"/>
    </row>
    <row r="10" spans="2:13" s="1" customFormat="1" ht="18.75" customHeight="1" thickTop="1" x14ac:dyDescent="0.25">
      <c r="B10" s="160" t="s">
        <v>1</v>
      </c>
      <c r="C10" s="221" t="s">
        <v>40</v>
      </c>
      <c r="D10" s="194" t="s">
        <v>26</v>
      </c>
      <c r="E10" s="196" t="s">
        <v>41</v>
      </c>
      <c r="H10" s="160" t="s">
        <v>64</v>
      </c>
      <c r="I10" s="161"/>
      <c r="J10" s="170"/>
    </row>
    <row r="11" spans="2:13" s="1" customFormat="1" ht="15.75" customHeight="1" thickBot="1" x14ac:dyDescent="0.3">
      <c r="B11" s="121"/>
      <c r="C11" s="222"/>
      <c r="D11" s="195"/>
      <c r="E11" s="197"/>
      <c r="H11" s="121"/>
      <c r="I11" s="122"/>
      <c r="J11" s="171"/>
    </row>
    <row r="12" spans="2:13" s="1" customFormat="1" ht="20.25" customHeight="1" thickTop="1" x14ac:dyDescent="0.25">
      <c r="B12" s="6"/>
      <c r="C12" s="7"/>
      <c r="D12" s="7"/>
      <c r="E12" s="46"/>
      <c r="F12" s="5"/>
      <c r="H12" s="215" t="s">
        <v>63</v>
      </c>
      <c r="I12" s="202" t="s">
        <v>43</v>
      </c>
      <c r="J12" s="203"/>
    </row>
    <row r="13" spans="2:13" s="1" customFormat="1" ht="18.75" customHeight="1" thickBot="1" x14ac:dyDescent="0.3">
      <c r="B13" s="6"/>
      <c r="C13" s="7"/>
      <c r="D13" s="7"/>
      <c r="E13" s="46"/>
      <c r="F13" s="5"/>
      <c r="H13" s="216"/>
      <c r="I13" s="204"/>
      <c r="J13" s="205"/>
    </row>
    <row r="14" spans="2:13" ht="20.25" thickTop="1" x14ac:dyDescent="0.25">
      <c r="B14" s="45"/>
      <c r="C14" s="31"/>
      <c r="D14" s="76"/>
      <c r="E14" s="83"/>
      <c r="H14" s="217" t="s">
        <v>62</v>
      </c>
      <c r="I14" s="219" t="s">
        <v>61</v>
      </c>
      <c r="J14" s="213" t="s">
        <v>41</v>
      </c>
    </row>
    <row r="15" spans="2:13" ht="19.5" x14ac:dyDescent="0.25">
      <c r="B15" s="45"/>
      <c r="C15" s="30"/>
      <c r="D15" s="76" t="str">
        <f>IF(B15="","",VLOOKUP(B15,'Cadastro Pacientes'!$B$14:$E$38,4,FALSE))</f>
        <v/>
      </c>
      <c r="E15" s="84"/>
      <c r="H15" s="218"/>
      <c r="I15" s="220"/>
      <c r="J15" s="214"/>
    </row>
    <row r="16" spans="2:13" ht="19.5" x14ac:dyDescent="0.25">
      <c r="B16" s="45"/>
      <c r="C16" s="30"/>
      <c r="D16" s="76" t="str">
        <f>IF(B16="","",VLOOKUP(B16,'Cadastro Pacientes'!$B$14:$E$38,4,FALSE))</f>
        <v/>
      </c>
      <c r="E16" s="84"/>
      <c r="H16" s="89"/>
      <c r="I16" s="7"/>
      <c r="J16" s="46"/>
    </row>
    <row r="17" spans="2:10" ht="19.5" x14ac:dyDescent="0.25">
      <c r="B17" s="45"/>
      <c r="C17" s="30"/>
      <c r="D17" s="76" t="str">
        <f>IF(B17="","",VLOOKUP(B17,'Cadastro Pacientes'!$B$14:$E$38,4,FALSE))</f>
        <v/>
      </c>
      <c r="E17" s="84"/>
      <c r="H17" s="90" t="str" cm="1">
        <f t="array" ref="H17">_xlfn._xlws.FILTER(C14:C43,B14:B43=$I$12,"Sem sessões pendentes")</f>
        <v>Sem sessões pendentes</v>
      </c>
      <c r="I17" s="76" t="str" cm="1">
        <f t="array" ref="I17">_xlfn._xlws.FILTER(D14:D43,B14:B43=$I$12,"Sem valor pendente")</f>
        <v>Sem valor pendente</v>
      </c>
      <c r="J17" s="91" t="str" cm="1">
        <f t="array" ref="J17">_xlfn._xlws.FILTER(E14:E43,B14:B43=$I$12,"Sessões em dia")</f>
        <v>Sessões em dia</v>
      </c>
    </row>
    <row r="18" spans="2:10" ht="19.5" x14ac:dyDescent="0.25">
      <c r="B18" s="28"/>
      <c r="C18" s="30"/>
      <c r="D18" s="76" t="str">
        <f>IF(B18="","",VLOOKUP(B18,'Cadastro Pacientes'!$B$14:$E$38,4,FALSE))</f>
        <v/>
      </c>
      <c r="E18" s="84"/>
      <c r="H18" s="90"/>
      <c r="I18" s="88"/>
      <c r="J18" s="92"/>
    </row>
    <row r="19" spans="2:10" ht="19.5" x14ac:dyDescent="0.25">
      <c r="B19" s="45"/>
      <c r="C19" s="30"/>
      <c r="D19" s="76" t="str">
        <f>IF(B19="","",VLOOKUP(B19,'Cadastro Pacientes'!$B$14:$E$38,4,FALSE))</f>
        <v/>
      </c>
      <c r="E19" s="84"/>
      <c r="H19" s="90"/>
      <c r="I19" s="88"/>
      <c r="J19" s="92"/>
    </row>
    <row r="20" spans="2:10" ht="19.5" x14ac:dyDescent="0.25">
      <c r="B20" s="45"/>
      <c r="C20" s="30"/>
      <c r="D20" s="76" t="str">
        <f>IF(B20="","",VLOOKUP(B20,'Cadastro Pacientes'!$B$14:$E$38,4,FALSE))</f>
        <v/>
      </c>
      <c r="E20" s="84"/>
      <c r="H20" s="90"/>
      <c r="I20" s="88"/>
      <c r="J20" s="92"/>
    </row>
    <row r="21" spans="2:10" ht="19.5" x14ac:dyDescent="0.25">
      <c r="B21" s="45"/>
      <c r="C21" s="30"/>
      <c r="D21" s="76" t="str">
        <f>IF(B21="","",VLOOKUP(B21,'Cadastro Pacientes'!$B$14:$E$38,4,FALSE))</f>
        <v/>
      </c>
      <c r="E21" s="84"/>
      <c r="H21" s="90"/>
      <c r="I21" s="88"/>
      <c r="J21" s="92"/>
    </row>
    <row r="22" spans="2:10" ht="19.5" x14ac:dyDescent="0.25">
      <c r="B22" s="45"/>
      <c r="C22" s="30"/>
      <c r="D22" s="76" t="str">
        <f>IF(B22="","",VLOOKUP(B22,'Cadastro Pacientes'!$B$14:$E$38,4,FALSE))</f>
        <v/>
      </c>
      <c r="E22" s="84"/>
      <c r="H22" s="90"/>
      <c r="I22" s="88"/>
      <c r="J22" s="92"/>
    </row>
    <row r="23" spans="2:10" ht="19.5" x14ac:dyDescent="0.25">
      <c r="B23" s="45"/>
      <c r="C23" s="30"/>
      <c r="D23" s="76" t="str">
        <f>IF(B23="","",VLOOKUP(B23,'Cadastro Pacientes'!$B$14:$E$38,4,FALSE))</f>
        <v/>
      </c>
      <c r="E23" s="84"/>
      <c r="H23" s="90"/>
      <c r="I23" s="88"/>
      <c r="J23" s="92"/>
    </row>
    <row r="24" spans="2:10" ht="19.5" x14ac:dyDescent="0.25">
      <c r="B24" s="45"/>
      <c r="C24" s="30"/>
      <c r="D24" s="76" t="str">
        <f>IF(B24="","",VLOOKUP(B24,'Cadastro Pacientes'!$B$14:$E$38,4,FALSE))</f>
        <v/>
      </c>
      <c r="E24" s="84"/>
      <c r="H24" s="90"/>
      <c r="I24" s="88"/>
      <c r="J24" s="92"/>
    </row>
    <row r="25" spans="2:10" ht="19.5" x14ac:dyDescent="0.25">
      <c r="B25" s="45"/>
      <c r="C25" s="30"/>
      <c r="D25" s="76" t="str">
        <f>IF(B25="","",VLOOKUP(B25,'Cadastro Pacientes'!$B$14:$E$38,4,FALSE))</f>
        <v/>
      </c>
      <c r="E25" s="84"/>
      <c r="H25" s="90"/>
      <c r="I25" s="88"/>
      <c r="J25" s="92"/>
    </row>
    <row r="26" spans="2:10" ht="20.25" customHeight="1" x14ac:dyDescent="0.25">
      <c r="B26" s="45"/>
      <c r="C26" s="30"/>
      <c r="D26" s="76" t="str">
        <f>IF(B26="","",VLOOKUP(B26,'Cadastro Pacientes'!$B$14:$E$38,4,FALSE))</f>
        <v/>
      </c>
      <c r="E26" s="84"/>
      <c r="H26" s="206" t="s">
        <v>65</v>
      </c>
      <c r="I26" s="207"/>
      <c r="J26" s="208">
        <f>SUMIFS(D14:D43,B14:B43,$I$12,E14:E43,"PENDENTE")</f>
        <v>0</v>
      </c>
    </row>
    <row r="27" spans="2:10" ht="19.5" x14ac:dyDescent="0.25">
      <c r="B27" s="45"/>
      <c r="C27" s="30"/>
      <c r="D27" s="76" t="str">
        <f>IF(B27="","",VLOOKUP(B27,'Cadastro Pacientes'!$B$14:$E$38,4,FALSE))</f>
        <v/>
      </c>
      <c r="E27" s="84"/>
      <c r="H27" s="206"/>
      <c r="I27" s="207"/>
      <c r="J27" s="209"/>
    </row>
    <row r="28" spans="2:10" ht="19.5" x14ac:dyDescent="0.25">
      <c r="B28" s="45"/>
      <c r="C28" s="30"/>
      <c r="D28" s="76" t="str">
        <f>IF(B28="","",VLOOKUP(B28,'Cadastro Pacientes'!$B$14:$E$38,4,FALSE))</f>
        <v/>
      </c>
      <c r="E28" s="84"/>
      <c r="H28" s="49"/>
      <c r="I28" s="50"/>
      <c r="J28" s="51"/>
    </row>
    <row r="29" spans="2:10" ht="19.5" x14ac:dyDescent="0.25">
      <c r="B29" s="45"/>
      <c r="C29" s="30"/>
      <c r="D29" s="76" t="str">
        <f>IF(B29="","",VLOOKUP(B29,'Cadastro Pacientes'!$B$14:$E$38,4,FALSE))</f>
        <v/>
      </c>
      <c r="E29" s="84"/>
      <c r="H29" s="206" t="s">
        <v>66</v>
      </c>
      <c r="I29" s="207"/>
      <c r="J29" s="208">
        <f>SUMIF(E14:E43,"PENDENTE",D14:D43)</f>
        <v>0</v>
      </c>
    </row>
    <row r="30" spans="2:10" ht="20.25" thickBot="1" x14ac:dyDescent="0.3">
      <c r="B30" s="45"/>
      <c r="C30" s="30"/>
      <c r="D30" s="76" t="str">
        <f>IF(B30="","",VLOOKUP(B30,'Cadastro Pacientes'!$B$14:$E$38,4,FALSE))</f>
        <v/>
      </c>
      <c r="E30" s="84"/>
      <c r="H30" s="210"/>
      <c r="I30" s="211"/>
      <c r="J30" s="212"/>
    </row>
    <row r="31" spans="2:10" ht="20.25" thickTop="1" x14ac:dyDescent="0.25">
      <c r="B31" s="45"/>
      <c r="C31" s="30"/>
      <c r="D31" s="76" t="str">
        <f>IF(B31="","",VLOOKUP(B31,'Cadastro Pacientes'!$B$14:$E$38,4,FALSE))</f>
        <v/>
      </c>
      <c r="E31" s="84"/>
    </row>
    <row r="32" spans="2:10" ht="19.5" x14ac:dyDescent="0.25">
      <c r="B32" s="45"/>
      <c r="C32" s="30"/>
      <c r="D32" s="76" t="str">
        <f>IF(B32="","",VLOOKUP(B32,'Cadastro Pacientes'!$B$14:$E$38,4,FALSE))</f>
        <v/>
      </c>
      <c r="E32" s="84"/>
    </row>
    <row r="33" spans="2:5" ht="19.5" x14ac:dyDescent="0.25">
      <c r="B33" s="45"/>
      <c r="C33" s="30"/>
      <c r="D33" s="76" t="str">
        <f>IF(B33="","",VLOOKUP(B33,'Cadastro Pacientes'!$B$14:$E$38,4,FALSE))</f>
        <v/>
      </c>
      <c r="E33" s="84"/>
    </row>
    <row r="34" spans="2:5" ht="19.5" x14ac:dyDescent="0.25">
      <c r="B34" s="45"/>
      <c r="C34" s="30"/>
      <c r="D34" s="76" t="str">
        <f>IF(B34="","",VLOOKUP(B34,'Cadastro Pacientes'!$B$14:$E$38,4,FALSE))</f>
        <v/>
      </c>
      <c r="E34" s="84"/>
    </row>
    <row r="35" spans="2:5" ht="19.5" x14ac:dyDescent="0.25">
      <c r="B35" s="45"/>
      <c r="C35" s="30"/>
      <c r="D35" s="76" t="str">
        <f>IF(B35="","",VLOOKUP(B35,'Cadastro Pacientes'!$B$14:$E$38,4,FALSE))</f>
        <v/>
      </c>
      <c r="E35" s="84"/>
    </row>
    <row r="36" spans="2:5" ht="19.5" x14ac:dyDescent="0.25">
      <c r="B36" s="45"/>
      <c r="C36" s="30"/>
      <c r="D36" s="76" t="str">
        <f>IF(B36="","",VLOOKUP(B36,'Cadastro Pacientes'!$B$14:$E$38,4,FALSE))</f>
        <v/>
      </c>
      <c r="E36" s="84"/>
    </row>
    <row r="37" spans="2:5" ht="19.5" x14ac:dyDescent="0.25">
      <c r="B37" s="45"/>
      <c r="C37" s="30"/>
      <c r="D37" s="76" t="str">
        <f>IF(B37="","",VLOOKUP(B37,'Cadastro Pacientes'!$B$14:$E$38,4,FALSE))</f>
        <v/>
      </c>
      <c r="E37" s="84"/>
    </row>
    <row r="38" spans="2:5" ht="19.5" x14ac:dyDescent="0.25">
      <c r="B38" s="45"/>
      <c r="C38" s="81"/>
      <c r="D38" s="76" t="str">
        <f>IF(B38="","",VLOOKUP(B38,'Cadastro Pacientes'!$B$14:$E$38,4,FALSE))</f>
        <v/>
      </c>
      <c r="E38" s="85"/>
    </row>
    <row r="39" spans="2:5" ht="19.5" x14ac:dyDescent="0.25">
      <c r="B39" s="45"/>
      <c r="C39" s="81"/>
      <c r="D39" s="76" t="str">
        <f>IF(B39="","",VLOOKUP(B39,'Cadastro Pacientes'!$B$14:$E$38,4,FALSE))</f>
        <v/>
      </c>
      <c r="E39" s="85"/>
    </row>
    <row r="40" spans="2:5" ht="19.5" x14ac:dyDescent="0.25">
      <c r="B40" s="45"/>
      <c r="C40" s="81"/>
      <c r="D40" s="76" t="str">
        <f>IF(B40="","",VLOOKUP(B40,'Cadastro Pacientes'!$B$14:$E$38,4,FALSE))</f>
        <v/>
      </c>
      <c r="E40" s="85"/>
    </row>
    <row r="41" spans="2:5" ht="19.5" x14ac:dyDescent="0.25">
      <c r="B41" s="45"/>
      <c r="C41" s="81"/>
      <c r="D41" s="76" t="str">
        <f>IF(B41="","",VLOOKUP(B41,'Cadastro Pacientes'!$B$14:$E$38,4,FALSE))</f>
        <v/>
      </c>
      <c r="E41" s="85"/>
    </row>
    <row r="42" spans="2:5" ht="19.5" x14ac:dyDescent="0.25">
      <c r="B42" s="45"/>
      <c r="C42" s="81"/>
      <c r="D42" s="76" t="str">
        <f>IF(B42="","",VLOOKUP(B42,'Cadastro Pacientes'!$B$14:$E$38,4,FALSE))</f>
        <v/>
      </c>
      <c r="E42" s="85"/>
    </row>
    <row r="43" spans="2:5" ht="20.25" thickBot="1" x14ac:dyDescent="0.3">
      <c r="B43" s="27"/>
      <c r="C43" s="82"/>
      <c r="D43" s="86" t="str">
        <f>IF(B43="","",VLOOKUP(B43,'Cadastro Pacientes'!$B$14:$E$38,4,FALSE))</f>
        <v/>
      </c>
      <c r="E43" s="87"/>
    </row>
    <row r="44" spans="2:5" ht="15.75" thickTop="1" x14ac:dyDescent="0.25"/>
    <row r="45" spans="2:5" x14ac:dyDescent="0.25"/>
    <row r="46" spans="2:5" x14ac:dyDescent="0.25"/>
  </sheetData>
  <mergeCells count="15">
    <mergeCell ref="B2:J7"/>
    <mergeCell ref="I12:J13"/>
    <mergeCell ref="H26:I27"/>
    <mergeCell ref="J26:J27"/>
    <mergeCell ref="H29:I30"/>
    <mergeCell ref="J29:J30"/>
    <mergeCell ref="J14:J15"/>
    <mergeCell ref="H12:H13"/>
    <mergeCell ref="H14:H15"/>
    <mergeCell ref="I14:I15"/>
    <mergeCell ref="B10:B11"/>
    <mergeCell ref="C10:C11"/>
    <mergeCell ref="D10:D11"/>
    <mergeCell ref="E10:E11"/>
    <mergeCell ref="H10:J11"/>
  </mergeCells>
  <conditionalFormatting sqref="B14:E43">
    <cfRule type="expression" dxfId="122" priority="3">
      <formula>$E14="PAGO"</formula>
    </cfRule>
  </conditionalFormatting>
  <conditionalFormatting sqref="J17:J25">
    <cfRule type="expression" dxfId="121" priority="2">
      <formula>$J17="PAGO"</formula>
    </cfRule>
  </conditionalFormatting>
  <conditionalFormatting sqref="H17:J25">
    <cfRule type="expression" dxfId="120" priority="1">
      <formula>$J17="PAGO"</formula>
    </cfRule>
  </conditionalFormatting>
  <dataValidations count="2">
    <dataValidation type="list" allowBlank="1" showInputMessage="1" showErrorMessage="1" promptTitle="Situação" prompt="Selecione a situação atual do pagemento do paciente" sqref="E14:E43" xr:uid="{CFF7062B-536D-480A-8CF0-A8F2729343AC}">
      <formula1>"PAGO,PENDENTE"</formula1>
    </dataValidation>
    <dataValidation allowBlank="1" showErrorMessage="1" promptTitle="Situação" prompt="Selecione a situação atual do pagemento do paciente" sqref="J26" xr:uid="{E663AF9E-5A76-4C71-98B1-303C3D246B56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E3B264-A50A-4B76-B641-84240CC0FF1D}">
          <x14:formula1>
            <xm:f>_xlfn.ANCHORARRAY('Listas suspensas'!$F$4)</xm:f>
          </x14:formula1>
          <xm:sqref>B14:B43 I12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2E4-171A-4F39-A0A0-7A87E2EC8F08}">
  <sheetPr codeName="Planilha5"/>
  <dimension ref="A1:R61"/>
  <sheetViews>
    <sheetView showGridLines="0" topLeftCell="H7" zoomScale="85" zoomScaleNormal="85" workbookViewId="0">
      <selection activeCell="O16" sqref="O16:Q17"/>
    </sheetView>
  </sheetViews>
  <sheetFormatPr defaultColWidth="0" defaultRowHeight="15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4.5703125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29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34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34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34"/>
    </row>
    <row r="51" spans="2:17" ht="19.5" customHeight="1" x14ac:dyDescent="0.25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66" t="s">
        <v>56</v>
      </c>
      <c r="P51" s="267"/>
      <c r="Q51" s="67"/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34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Q45/Q41</f>
        <v>#DIV/0!</v>
      </c>
    </row>
    <row r="54" spans="2:17" ht="15.75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G48:K48"/>
    <mergeCell ref="B51:C51"/>
    <mergeCell ref="F42:F51"/>
    <mergeCell ref="B43:C43"/>
    <mergeCell ref="B44:C44"/>
    <mergeCell ref="B45:C45"/>
    <mergeCell ref="B46:C46"/>
    <mergeCell ref="B47:C47"/>
    <mergeCell ref="B48:C48"/>
    <mergeCell ref="B49:C49"/>
    <mergeCell ref="B50:C50"/>
    <mergeCell ref="D47:E47"/>
    <mergeCell ref="D48:E48"/>
    <mergeCell ref="D49:E49"/>
    <mergeCell ref="D50:E50"/>
    <mergeCell ref="D51:E51"/>
    <mergeCell ref="B2:Q8"/>
    <mergeCell ref="G42:I42"/>
    <mergeCell ref="G43:K43"/>
    <mergeCell ref="Q13:Q14"/>
    <mergeCell ref="O47:P47"/>
    <mergeCell ref="O41:P41"/>
    <mergeCell ref="O13:P14"/>
    <mergeCell ref="O22:P22"/>
    <mergeCell ref="O23:P23"/>
    <mergeCell ref="O24:P24"/>
    <mergeCell ref="O25:P25"/>
    <mergeCell ref="O26:P26"/>
    <mergeCell ref="D43:E43"/>
    <mergeCell ref="D44:E44"/>
    <mergeCell ref="D45:E45"/>
    <mergeCell ref="D46:E46"/>
    <mergeCell ref="O29:P29"/>
    <mergeCell ref="O30:P30"/>
    <mergeCell ref="O31:P31"/>
    <mergeCell ref="O43:P43"/>
    <mergeCell ref="O45:P45"/>
    <mergeCell ref="D42:E42"/>
    <mergeCell ref="B53:K53"/>
    <mergeCell ref="J52:K52"/>
    <mergeCell ref="P35:Q35"/>
    <mergeCell ref="O33:P33"/>
    <mergeCell ref="B52:I52"/>
    <mergeCell ref="G44:K44"/>
    <mergeCell ref="G45:K45"/>
    <mergeCell ref="G46:K46"/>
    <mergeCell ref="G47:K47"/>
    <mergeCell ref="O53:P53"/>
    <mergeCell ref="O49:P49"/>
    <mergeCell ref="O51:P51"/>
    <mergeCell ref="G49:K49"/>
    <mergeCell ref="G50:K50"/>
    <mergeCell ref="G51:K51"/>
    <mergeCell ref="B41:L41"/>
    <mergeCell ref="O11:Q12"/>
    <mergeCell ref="O39:Q40"/>
    <mergeCell ref="J35:K35"/>
    <mergeCell ref="B35:E35"/>
    <mergeCell ref="B11:L12"/>
    <mergeCell ref="B13:B15"/>
    <mergeCell ref="B39:L40"/>
    <mergeCell ref="J16:K16"/>
    <mergeCell ref="O27:P27"/>
    <mergeCell ref="O16:P16"/>
    <mergeCell ref="O17:P17"/>
    <mergeCell ref="O18:P18"/>
    <mergeCell ref="O19:P19"/>
    <mergeCell ref="O20:P20"/>
    <mergeCell ref="O21:P21"/>
    <mergeCell ref="O28:P28"/>
    <mergeCell ref="C13:C15"/>
    <mergeCell ref="D13:H14"/>
    <mergeCell ref="I13:I15"/>
    <mergeCell ref="L13:L15"/>
    <mergeCell ref="J13:K14"/>
  </mergeCells>
  <conditionalFormatting sqref="F35 B35 F38 D18:H33">
    <cfRule type="expression" dxfId="119" priority="21">
      <formula>B18="X"</formula>
    </cfRule>
  </conditionalFormatting>
  <conditionalFormatting sqref="H35 H38">
    <cfRule type="expression" dxfId="118" priority="19">
      <formula>H35="X"</formula>
    </cfRule>
  </conditionalFormatting>
  <conditionalFormatting sqref="O33">
    <cfRule type="expression" dxfId="117" priority="18">
      <formula>O33="X"</formula>
    </cfRule>
  </conditionalFormatting>
  <conditionalFormatting sqref="O35">
    <cfRule type="expression" dxfId="116" priority="17">
      <formula>O35="X"</formula>
    </cfRule>
  </conditionalFormatting>
  <conditionalFormatting sqref="F36:F37">
    <cfRule type="expression" dxfId="115" priority="16">
      <formula>F36="X"</formula>
    </cfRule>
  </conditionalFormatting>
  <conditionalFormatting sqref="H36:H37">
    <cfRule type="expression" dxfId="114" priority="15">
      <formula>H36="X"</formula>
    </cfRule>
  </conditionalFormatting>
  <conditionalFormatting sqref="D36:E38">
    <cfRule type="expression" dxfId="113" priority="14">
      <formula>D36="X"</formula>
    </cfRule>
  </conditionalFormatting>
  <conditionalFormatting sqref="C36:C38">
    <cfRule type="expression" dxfId="112" priority="13">
      <formula>C36="X"</formula>
    </cfRule>
  </conditionalFormatting>
  <conditionalFormatting sqref="Q53">
    <cfRule type="iconSet" priority="3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22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111" priority="1" operator="containsText" text="NÃO">
      <formula>NOT(ISERROR(SEARCH("NÃO",K18)))</formula>
    </cfRule>
    <cfRule type="containsText" dxfId="110" priority="2" operator="containsText" text="SIM">
      <formula>NOT(ISERROR(SEARCH("SIM",K18)))</formula>
    </cfRule>
  </conditionalFormatting>
  <dataValidations count="5">
    <dataValidation allowBlank="1" promptTitle="Sessão" prompt="Escolha o dia da semana em que ocorre a sessão" sqref="J49:K51 J44:K47 L18:L33 J35:L38 G35:G38 I18:J33 L44:L53 G45:I47 L42 E52:F52 G49:I52" xr:uid="{14BA9C42-9D77-428D-8212-800BBB712412}"/>
    <dataValidation allowBlank="1" showErrorMessage="1" promptTitle="Sessões registradas" prompt="Selecione o X nas semanas que aconteceram as sessões. Apague o X, caso a sessão tenha sido marcada incorretamente" sqref="B35:B38 F35:F38 H35:H38" xr:uid="{645A9D5F-0DD3-4B97-8AEF-044006D0F7CC}"/>
    <dataValidation type="list" allowBlank="1" promptTitle="Sessão" prompt="Escolha o dia da semana em que ocorre a sessão" sqref="J52:K52" xr:uid="{C294E661-CB9B-42B9-B617-47424774EE1C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CE495848-BFEE-454B-B5B9-D215094FBF4F}">
      <formula1>"X,"</formula1>
    </dataValidation>
    <dataValidation type="list" allowBlank="1" showInputMessage="1" showErrorMessage="1" sqref="K18:K33" xr:uid="{C86F8ABC-D34B-4E3A-8E35-0B2F07D07EDA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A524-2514-4086-AFFF-1908D878D6DC}">
  <sheetPr codeName="Planilha6"/>
  <dimension ref="A1:R61"/>
  <sheetViews>
    <sheetView showGridLines="0" topLeftCell="H43" zoomScale="85" zoomScaleNormal="85" workbookViewId="0">
      <selection activeCell="Q51" sqref="Q51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60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(Q49-Jan!Q49)/Jan!Q49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109" priority="12">
      <formula>B18="X"</formula>
    </cfRule>
  </conditionalFormatting>
  <conditionalFormatting sqref="H35 H38">
    <cfRule type="expression" dxfId="108" priority="11">
      <formula>H35="X"</formula>
    </cfRule>
  </conditionalFormatting>
  <conditionalFormatting sqref="O33">
    <cfRule type="expression" dxfId="107" priority="10">
      <formula>O33="X"</formula>
    </cfRule>
  </conditionalFormatting>
  <conditionalFormatting sqref="O35">
    <cfRule type="expression" dxfId="106" priority="9">
      <formula>O35="X"</formula>
    </cfRule>
  </conditionalFormatting>
  <conditionalFormatting sqref="F36:F37">
    <cfRule type="expression" dxfId="105" priority="8">
      <formula>F36="X"</formula>
    </cfRule>
  </conditionalFormatting>
  <conditionalFormatting sqref="H36:H37">
    <cfRule type="expression" dxfId="104" priority="7">
      <formula>H36="X"</formula>
    </cfRule>
  </conditionalFormatting>
  <conditionalFormatting sqref="D36:E38">
    <cfRule type="expression" dxfId="103" priority="6">
      <formula>D36="X"</formula>
    </cfRule>
  </conditionalFormatting>
  <conditionalFormatting sqref="C36:C38">
    <cfRule type="expression" dxfId="10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101" priority="2" operator="containsText" text="NÃO">
      <formula>NOT(ISERROR(SEARCH("NÃO",K18)))</formula>
    </cfRule>
    <cfRule type="containsText" dxfId="10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type="list" allowBlank="1" showInputMessage="1" showErrorMessage="1" sqref="K18:K33" xr:uid="{3C77B12A-3D4C-4217-8E45-505375C719F8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6D798B6B-FF3B-4F68-84F3-0DFFB0E161D8}">
      <formula1>"X,"</formula1>
    </dataValidation>
    <dataValidation type="list" allowBlank="1" promptTitle="Sessão" prompt="Escolha o dia da semana em que ocorre a sessão" sqref="J52:K52" xr:uid="{E627FBC3-FFF3-40DD-9A2E-40F82B27A9F7}">
      <formula1>"SIM,NÃO"</formula1>
    </dataValidation>
    <dataValidation allowBlank="1" showErrorMessage="1" promptTitle="Sessões registradas" prompt="Selecione o X nas semanas que aconteceram as sessões. Apague o X, caso a sessão tenha sido marcada incorretamente" sqref="B35:B38 F35:F38 H35:H38" xr:uid="{4B2CD12C-BB42-451C-8798-EB07A802A36E}"/>
    <dataValidation allowBlank="1" promptTitle="Sessão" prompt="Escolha o dia da semana em que ocorre a sessão" sqref="J49:K51 J44:K47 L18:L33 J35:L38 G35:G38 I18:J33 L44:L53 G45:I47 L42 E52:F52 G49:I52" xr:uid="{A831B2D6-0861-42AD-BDBF-FCF63D246373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8ECD-502A-4FAE-99D1-04477D2E288B}">
  <sheetPr codeName="Planilha7"/>
  <dimension ref="A1:R61"/>
  <sheetViews>
    <sheetView topLeftCell="H37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129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(Q49-Fev!Q49)/Fev!Q49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99" priority="12">
      <formula>B18="X"</formula>
    </cfRule>
  </conditionalFormatting>
  <conditionalFormatting sqref="H35 H38">
    <cfRule type="expression" dxfId="98" priority="11">
      <formula>H35="X"</formula>
    </cfRule>
  </conditionalFormatting>
  <conditionalFormatting sqref="O33">
    <cfRule type="expression" dxfId="97" priority="10">
      <formula>O33="X"</formula>
    </cfRule>
  </conditionalFormatting>
  <conditionalFormatting sqref="O35">
    <cfRule type="expression" dxfId="96" priority="9">
      <formula>O35="X"</formula>
    </cfRule>
  </conditionalFormatting>
  <conditionalFormatting sqref="F36:F37">
    <cfRule type="expression" dxfId="95" priority="8">
      <formula>F36="X"</formula>
    </cfRule>
  </conditionalFormatting>
  <conditionalFormatting sqref="H36:H37">
    <cfRule type="expression" dxfId="94" priority="7">
      <formula>H36="X"</formula>
    </cfRule>
  </conditionalFormatting>
  <conditionalFormatting sqref="D36:E38">
    <cfRule type="expression" dxfId="93" priority="6">
      <formula>D36="X"</formula>
    </cfRule>
  </conditionalFormatting>
  <conditionalFormatting sqref="C36:C38">
    <cfRule type="expression" dxfId="9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91" priority="2" operator="containsText" text="NÃO">
      <formula>NOT(ISERROR(SEARCH("NÃO",K18)))</formula>
    </cfRule>
    <cfRule type="containsText" dxfId="9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type="list" allowBlank="1" showInputMessage="1" showErrorMessage="1" sqref="K18:K33" xr:uid="{B89D42F4-C1B2-4A47-9BBB-24A3739E8C4B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73F07089-8A96-4A2B-AD73-2583C607F63A}">
      <formula1>"X,"</formula1>
    </dataValidation>
    <dataValidation type="list" allowBlank="1" promptTitle="Sessão" prompt="Escolha o dia da semana em que ocorre a sessão" sqref="J52:K52" xr:uid="{A61D3FE8-8796-44C5-A20F-346AC2D7FADB}">
      <formula1>"SIM,NÃO"</formula1>
    </dataValidation>
    <dataValidation allowBlank="1" showErrorMessage="1" promptTitle="Sessões registradas" prompt="Selecione o X nas semanas que aconteceram as sessões. Apague o X, caso a sessão tenha sido marcada incorretamente" sqref="B35:B38 F35:F38 H35:H38" xr:uid="{1A7E470F-4E30-4848-9D4A-BA4F0E806629}"/>
    <dataValidation allowBlank="1" promptTitle="Sessão" prompt="Escolha o dia da semana em que ocorre a sessão" sqref="J49:K51 J44:K47 L18:L33 J35:L38 G35:G38 I18:J33 L44:L53 G45:I47 L42 E52:F52 G49:I52" xr:uid="{1F39AD2F-EA2B-4123-A64C-D55F59A2DD61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C68-3B7F-4B76-9D59-E982931716DE}">
  <sheetPr codeName="Planilha8"/>
  <dimension ref="A1:R61"/>
  <sheetViews>
    <sheetView showGridLines="0" topLeftCell="H40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138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(Q49-Mar!Q49)/Mar!Q49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89" priority="12">
      <formula>B18="X"</formula>
    </cfRule>
  </conditionalFormatting>
  <conditionalFormatting sqref="H35 H38">
    <cfRule type="expression" dxfId="88" priority="11">
      <formula>H35="X"</formula>
    </cfRule>
  </conditionalFormatting>
  <conditionalFormatting sqref="O33">
    <cfRule type="expression" dxfId="87" priority="10">
      <formula>O33="X"</formula>
    </cfRule>
  </conditionalFormatting>
  <conditionalFormatting sqref="O35">
    <cfRule type="expression" dxfId="86" priority="9">
      <formula>O35="X"</formula>
    </cfRule>
  </conditionalFormatting>
  <conditionalFormatting sqref="F36:F37">
    <cfRule type="expression" dxfId="85" priority="8">
      <formula>F36="X"</formula>
    </cfRule>
  </conditionalFormatting>
  <conditionalFormatting sqref="H36:H37">
    <cfRule type="expression" dxfId="84" priority="7">
      <formula>H36="X"</formula>
    </cfRule>
  </conditionalFormatting>
  <conditionalFormatting sqref="D36:E38">
    <cfRule type="expression" dxfId="83" priority="6">
      <formula>D36="X"</formula>
    </cfRule>
  </conditionalFormatting>
  <conditionalFormatting sqref="C36:C38">
    <cfRule type="expression" dxfId="8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81" priority="2" operator="containsText" text="NÃO">
      <formula>NOT(ISERROR(SEARCH("NÃO",K18)))</formula>
    </cfRule>
    <cfRule type="containsText" dxfId="8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disablePrompts="1" count="5">
    <dataValidation allowBlank="1" promptTitle="Sessão" prompt="Escolha o dia da semana em que ocorre a sessão" sqref="J49:K51 J44:K47 L18:L33 J35:L38 G35:G38 I18:J33 L44:L53 G45:I47 L42 E52:F52 G49:I52" xr:uid="{A15A99D9-6D35-4090-BB6E-D7A2BE8A3BB7}"/>
    <dataValidation allowBlank="1" showErrorMessage="1" promptTitle="Sessões registradas" prompt="Selecione o X nas semanas que aconteceram as sessões. Apague o X, caso a sessão tenha sido marcada incorretamente" sqref="B35:B38 F35:F38 H35:H38" xr:uid="{4D493F2E-5266-4F2D-8B2F-E831EA181E35}"/>
    <dataValidation type="list" allowBlank="1" promptTitle="Sessão" prompt="Escolha o dia da semana em que ocorre a sessão" sqref="J52:K52" xr:uid="{257E39D5-528F-46B0-8B0E-4B682536D5B9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C04CE13F-1D25-4278-B259-68C90C1F5420}">
      <formula1>"X,"</formula1>
    </dataValidation>
    <dataValidation type="list" allowBlank="1" showInputMessage="1" showErrorMessage="1" sqref="K18:K33" xr:uid="{6752454B-AA34-40A7-8CBC-C1F0B6FB7DBB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67A5-3A79-4198-8923-F0D86DEBD0C6}">
  <sheetPr codeName="Planilha9"/>
  <dimension ref="A1:R61"/>
  <sheetViews>
    <sheetView showGridLines="0" topLeftCell="G37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139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(Q49-Abr!Q49)/Abr!Q49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79" priority="12">
      <formula>B18="X"</formula>
    </cfRule>
  </conditionalFormatting>
  <conditionalFormatting sqref="H35 H38">
    <cfRule type="expression" dxfId="78" priority="11">
      <formula>H35="X"</formula>
    </cfRule>
  </conditionalFormatting>
  <conditionalFormatting sqref="O33">
    <cfRule type="expression" dxfId="77" priority="10">
      <formula>O33="X"</formula>
    </cfRule>
  </conditionalFormatting>
  <conditionalFormatting sqref="O35">
    <cfRule type="expression" dxfId="76" priority="9">
      <formula>O35="X"</formula>
    </cfRule>
  </conditionalFormatting>
  <conditionalFormatting sqref="F36:F37">
    <cfRule type="expression" dxfId="75" priority="8">
      <formula>F36="X"</formula>
    </cfRule>
  </conditionalFormatting>
  <conditionalFormatting sqref="H36:H37">
    <cfRule type="expression" dxfId="74" priority="7">
      <formula>H36="X"</formula>
    </cfRule>
  </conditionalFormatting>
  <conditionalFormatting sqref="D36:E38">
    <cfRule type="expression" dxfId="73" priority="6">
      <formula>D36="X"</formula>
    </cfRule>
  </conditionalFormatting>
  <conditionalFormatting sqref="C36:C38">
    <cfRule type="expression" dxfId="7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71" priority="2" operator="containsText" text="NÃO">
      <formula>NOT(ISERROR(SEARCH("NÃO",K18)))</formula>
    </cfRule>
    <cfRule type="containsText" dxfId="7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type="list" allowBlank="1" showInputMessage="1" showErrorMessage="1" sqref="K18:K33" xr:uid="{05324814-D6DB-46DB-9626-AF0C3AB55FC4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5CEBD73F-2C89-45CA-A865-DAD99B1E6874}">
      <formula1>"X,"</formula1>
    </dataValidation>
    <dataValidation type="list" allowBlank="1" promptTitle="Sessão" prompt="Escolha o dia da semana em que ocorre a sessão" sqref="J52:K52" xr:uid="{F97F3413-6C36-4A67-8A10-9BE80086D902}">
      <formula1>"SIM,NÃO"</formula1>
    </dataValidation>
    <dataValidation allowBlank="1" showErrorMessage="1" promptTitle="Sessões registradas" prompt="Selecione o X nas semanas que aconteceram as sessões. Apague o X, caso a sessão tenha sido marcada incorretamente" sqref="B35:B38 F35:F38 H35:H38" xr:uid="{29201471-F6F4-4CE7-99A4-F59CE716FA7F}"/>
    <dataValidation allowBlank="1" promptTitle="Sessão" prompt="Escolha o dia da semana em que ocorre a sessão" sqref="J49:K51 J44:K47 L18:L33 J35:L38 G35:G38 I18:J33 L44:L53 G45:I47 L42 E52:F52 G49:I52" xr:uid="{D5D07454-DAE5-4872-A6AB-EB5AFEB1512A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7451-637A-47D1-8C32-F628FC15EDA7}">
  <sheetPr codeName="Planilha10"/>
  <dimension ref="A1:R61"/>
  <sheetViews>
    <sheetView showGridLines="0" topLeftCell="G43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140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(Q49-Mai!Q49)/Mai!Q49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69" priority="12">
      <formula>B18="X"</formula>
    </cfRule>
  </conditionalFormatting>
  <conditionalFormatting sqref="H35 H38">
    <cfRule type="expression" dxfId="68" priority="11">
      <formula>H35="X"</formula>
    </cfRule>
  </conditionalFormatting>
  <conditionalFormatting sqref="O33">
    <cfRule type="expression" dxfId="67" priority="10">
      <formula>O33="X"</formula>
    </cfRule>
  </conditionalFormatting>
  <conditionalFormatting sqref="O35">
    <cfRule type="expression" dxfId="66" priority="9">
      <formula>O35="X"</formula>
    </cfRule>
  </conditionalFormatting>
  <conditionalFormatting sqref="F36:F37">
    <cfRule type="expression" dxfId="65" priority="8">
      <formula>F36="X"</formula>
    </cfRule>
  </conditionalFormatting>
  <conditionalFormatting sqref="H36:H37">
    <cfRule type="expression" dxfId="64" priority="7">
      <formula>H36="X"</formula>
    </cfRule>
  </conditionalFormatting>
  <conditionalFormatting sqref="D36:E38">
    <cfRule type="expression" dxfId="63" priority="6">
      <formula>D36="X"</formula>
    </cfRule>
  </conditionalFormatting>
  <conditionalFormatting sqref="C36:C38">
    <cfRule type="expression" dxfId="6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61" priority="2" operator="containsText" text="NÃO">
      <formula>NOT(ISERROR(SEARCH("NÃO",K18)))</formula>
    </cfRule>
    <cfRule type="containsText" dxfId="6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allowBlank="1" promptTitle="Sessão" prompt="Escolha o dia da semana em que ocorre a sessão" sqref="J49:K51 J44:K47 L18:L33 J35:L38 G35:G38 I18:J33 L44:L53 G45:I47 L42 E52:F52 G49:I52" xr:uid="{6A32E7AD-FF73-4DA5-BC7B-76AF87659C6E}"/>
    <dataValidation allowBlank="1" showErrorMessage="1" promptTitle="Sessões registradas" prompt="Selecione o X nas semanas que aconteceram as sessões. Apague o X, caso a sessão tenha sido marcada incorretamente" sqref="B35:B38 F35:F38 H35:H38" xr:uid="{6DF7E767-618D-4FE1-BE03-DA356B6EA476}"/>
    <dataValidation type="list" allowBlank="1" promptTitle="Sessão" prompt="Escolha o dia da semana em que ocorre a sessão" sqref="J52:K52" xr:uid="{86E920C8-1AF7-4070-AC92-21E1DB31A595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D169ADC7-0BE6-4F04-A18E-0CBF8DA37D5C}">
      <formula1>"X,"</formula1>
    </dataValidation>
    <dataValidation type="list" allowBlank="1" showInputMessage="1" showErrorMessage="1" sqref="K18:K33" xr:uid="{14AF58EF-4DD7-420F-8998-A3C3A79FD0D1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398B-8EB0-4067-865D-4351F3489E58}">
  <sheetPr codeName="Planilha11"/>
  <dimension ref="A1:R61"/>
  <sheetViews>
    <sheetView showGridLines="0" topLeftCell="G40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141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(Q49-Jun!Q49)/Jun!Q49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59" priority="12">
      <formula>B18="X"</formula>
    </cfRule>
  </conditionalFormatting>
  <conditionalFormatting sqref="H35 H38">
    <cfRule type="expression" dxfId="58" priority="11">
      <formula>H35="X"</formula>
    </cfRule>
  </conditionalFormatting>
  <conditionalFormatting sqref="O33">
    <cfRule type="expression" dxfId="57" priority="10">
      <formula>O33="X"</formula>
    </cfRule>
  </conditionalFormatting>
  <conditionalFormatting sqref="O35">
    <cfRule type="expression" dxfId="56" priority="9">
      <formula>O35="X"</formula>
    </cfRule>
  </conditionalFormatting>
  <conditionalFormatting sqref="F36:F37">
    <cfRule type="expression" dxfId="55" priority="8">
      <formula>F36="X"</formula>
    </cfRule>
  </conditionalFormatting>
  <conditionalFormatting sqref="H36:H37">
    <cfRule type="expression" dxfId="54" priority="7">
      <formula>H36="X"</formula>
    </cfRule>
  </conditionalFormatting>
  <conditionalFormatting sqref="D36:E38">
    <cfRule type="expression" dxfId="53" priority="6">
      <formula>D36="X"</formula>
    </cfRule>
  </conditionalFormatting>
  <conditionalFormatting sqref="C36:C38">
    <cfRule type="expression" dxfId="5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51" priority="2" operator="containsText" text="NÃO">
      <formula>NOT(ISERROR(SEARCH("NÃO",K18)))</formula>
    </cfRule>
    <cfRule type="containsText" dxfId="5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type="list" allowBlank="1" showInputMessage="1" showErrorMessage="1" sqref="K18:K33" xr:uid="{2AB0B32B-B695-4CE7-8525-9EF00C34F674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C0C81E68-5D93-4278-A55D-49D05DE4D21A}">
      <formula1>"X,"</formula1>
    </dataValidation>
    <dataValidation type="list" allowBlank="1" promptTitle="Sessão" prompt="Escolha o dia da semana em que ocorre a sessão" sqref="J52:K52" xr:uid="{97A4A152-C096-419B-B755-8FCA3714A1A6}">
      <formula1>"SIM,NÃO"</formula1>
    </dataValidation>
    <dataValidation allowBlank="1" showErrorMessage="1" promptTitle="Sessões registradas" prompt="Selecione o X nas semanas que aconteceram as sessões. Apague o X, caso a sessão tenha sido marcada incorretamente" sqref="B35:B38 F35:F38 H35:H38" xr:uid="{7916D050-E322-4675-A232-0E104D3B9F8A}"/>
    <dataValidation allowBlank="1" promptTitle="Sessão" prompt="Escolha o dia da semana em que ocorre a sessão" sqref="J49:K51 J44:K47 L18:L33 J35:L38 G35:G38 I18:J33 L44:L53 G45:I47 L42 E52:F52 G49:I52" xr:uid="{6D9AC5E4-1FFE-4C1C-B9A3-5B1206AC30E0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1694-C6D2-435C-93DA-6A902F586922}">
  <sheetPr codeName="Planilha13"/>
  <dimension ref="A1:R61"/>
  <sheetViews>
    <sheetView showGridLines="0" topLeftCell="G37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142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(Q49-Jul!Q49)/Jul!Q49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49" priority="12">
      <formula>B18="X"</formula>
    </cfRule>
  </conditionalFormatting>
  <conditionalFormatting sqref="H35 H38">
    <cfRule type="expression" dxfId="48" priority="11">
      <formula>H35="X"</formula>
    </cfRule>
  </conditionalFormatting>
  <conditionalFormatting sqref="O33">
    <cfRule type="expression" dxfId="47" priority="10">
      <formula>O33="X"</formula>
    </cfRule>
  </conditionalFormatting>
  <conditionalFormatting sqref="O35">
    <cfRule type="expression" dxfId="46" priority="9">
      <formula>O35="X"</formula>
    </cfRule>
  </conditionalFormatting>
  <conditionalFormatting sqref="F36:F37">
    <cfRule type="expression" dxfId="45" priority="8">
      <formula>F36="X"</formula>
    </cfRule>
  </conditionalFormatting>
  <conditionalFormatting sqref="H36:H37">
    <cfRule type="expression" dxfId="44" priority="7">
      <formula>H36="X"</formula>
    </cfRule>
  </conditionalFormatting>
  <conditionalFormatting sqref="D36:E38">
    <cfRule type="expression" dxfId="43" priority="6">
      <formula>D36="X"</formula>
    </cfRule>
  </conditionalFormatting>
  <conditionalFormatting sqref="C36:C38">
    <cfRule type="expression" dxfId="4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41" priority="2" operator="containsText" text="NÃO">
      <formula>NOT(ISERROR(SEARCH("NÃO",K18)))</formula>
    </cfRule>
    <cfRule type="containsText" dxfId="4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allowBlank="1" promptTitle="Sessão" prompt="Escolha o dia da semana em que ocorre a sessão" sqref="J49:K51 J44:K47 L18:L33 J35:L38 G35:G38 I18:J33 L44:L53 G45:I47 L42 E52:F52 G49:I52" xr:uid="{F9B24E4A-7496-4721-A966-6126905F35F9}"/>
    <dataValidation allowBlank="1" showErrorMessage="1" promptTitle="Sessões registradas" prompt="Selecione o X nas semanas que aconteceram as sessões. Apague o X, caso a sessão tenha sido marcada incorretamente" sqref="B35:B38 F35:F38 H35:H38" xr:uid="{1A928848-80CE-407D-AAC5-0EEF67C194E8}"/>
    <dataValidation type="list" allowBlank="1" promptTitle="Sessão" prompt="Escolha o dia da semana em que ocorre a sessão" sqref="J52:K52" xr:uid="{FF268DE0-EC26-4E4A-AF68-5378BE9C2AB7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FB18055A-F2C5-4F74-8BED-B48F0CB7789C}">
      <formula1>"X,"</formula1>
    </dataValidation>
    <dataValidation type="list" allowBlank="1" showInputMessage="1" showErrorMessage="1" sqref="K18:K33" xr:uid="{798A2864-22AE-4C6C-AAC6-2570BA26B5D9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C51C-F0F4-4BA3-8D18-A65250B5C607}">
  <sheetPr codeName="Planilha14"/>
  <dimension ref="A1:R61"/>
  <sheetViews>
    <sheetView showGridLines="0" topLeftCell="H40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143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(Q49-Ago!Q49)/Ago!Q49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39" priority="12">
      <formula>B18="X"</formula>
    </cfRule>
  </conditionalFormatting>
  <conditionalFormatting sqref="H35 H38">
    <cfRule type="expression" dxfId="38" priority="11">
      <formula>H35="X"</formula>
    </cfRule>
  </conditionalFormatting>
  <conditionalFormatting sqref="O33">
    <cfRule type="expression" dxfId="37" priority="10">
      <formula>O33="X"</formula>
    </cfRule>
  </conditionalFormatting>
  <conditionalFormatting sqref="O35">
    <cfRule type="expression" dxfId="36" priority="9">
      <formula>O35="X"</formula>
    </cfRule>
  </conditionalFormatting>
  <conditionalFormatting sqref="F36:F37">
    <cfRule type="expression" dxfId="35" priority="8">
      <formula>F36="X"</formula>
    </cfRule>
  </conditionalFormatting>
  <conditionalFormatting sqref="H36:H37">
    <cfRule type="expression" dxfId="34" priority="7">
      <formula>H36="X"</formula>
    </cfRule>
  </conditionalFormatting>
  <conditionalFormatting sqref="D36:E38">
    <cfRule type="expression" dxfId="33" priority="6">
      <formula>D36="X"</formula>
    </cfRule>
  </conditionalFormatting>
  <conditionalFormatting sqref="C36:C38">
    <cfRule type="expression" dxfId="3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31" priority="2" operator="containsText" text="NÃO">
      <formula>NOT(ISERROR(SEARCH("NÃO",K18)))</formula>
    </cfRule>
    <cfRule type="containsText" dxfId="3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type="list" allowBlank="1" showInputMessage="1" showErrorMessage="1" sqref="K18:K33" xr:uid="{31FE8A5C-652F-40F3-B9C4-22191145CD94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31124A98-BFD1-4BBE-8CDF-55ED06F5EF36}">
      <formula1>"X,"</formula1>
    </dataValidation>
    <dataValidation type="list" allowBlank="1" promptTitle="Sessão" prompt="Escolha o dia da semana em que ocorre a sessão" sqref="J52:K52" xr:uid="{87B4C39D-1C05-4E80-BA48-BCE11641C8BE}">
      <formula1>"SIM,NÃO"</formula1>
    </dataValidation>
    <dataValidation allowBlank="1" showErrorMessage="1" promptTitle="Sessões registradas" prompt="Selecione o X nas semanas que aconteceram as sessões. Apague o X, caso a sessão tenha sido marcada incorretamente" sqref="B35:B38 F35:F38 H35:H38" xr:uid="{C10F3D34-592A-4073-B72D-3A07639BDF1D}"/>
    <dataValidation allowBlank="1" promptTitle="Sessão" prompt="Escolha o dia da semana em que ocorre a sessão" sqref="J49:K51 J44:K47 L18:L33 J35:L38 G35:G38 I18:J33 L44:L53 G45:I47 L42 E52:F52 G49:I52" xr:uid="{216CA7A8-FC77-4157-80C1-7D1425C346CB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AF71-EB5B-4F29-85C0-3501EE554031}">
  <sheetPr codeName="Planilha15"/>
  <dimension ref="A1:R61"/>
  <sheetViews>
    <sheetView showGridLines="0" topLeftCell="G43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144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(Q49-Set!Q49)/Set!Q49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29" priority="12">
      <formula>B18="X"</formula>
    </cfRule>
  </conditionalFormatting>
  <conditionalFormatting sqref="H35 H38">
    <cfRule type="expression" dxfId="28" priority="11">
      <formula>H35="X"</formula>
    </cfRule>
  </conditionalFormatting>
  <conditionalFormatting sqref="O33">
    <cfRule type="expression" dxfId="27" priority="10">
      <formula>O33="X"</formula>
    </cfRule>
  </conditionalFormatting>
  <conditionalFormatting sqref="O35">
    <cfRule type="expression" dxfId="26" priority="9">
      <formula>O35="X"</formula>
    </cfRule>
  </conditionalFormatting>
  <conditionalFormatting sqref="F36:F37">
    <cfRule type="expression" dxfId="25" priority="8">
      <formula>F36="X"</formula>
    </cfRule>
  </conditionalFormatting>
  <conditionalFormatting sqref="H36:H37">
    <cfRule type="expression" dxfId="24" priority="7">
      <formula>H36="X"</formula>
    </cfRule>
  </conditionalFormatting>
  <conditionalFormatting sqref="D36:E38">
    <cfRule type="expression" dxfId="23" priority="6">
      <formula>D36="X"</formula>
    </cfRule>
  </conditionalFormatting>
  <conditionalFormatting sqref="C36:C38">
    <cfRule type="expression" dxfId="2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21" priority="2" operator="containsText" text="NÃO">
      <formula>NOT(ISERROR(SEARCH("NÃO",K18)))</formula>
    </cfRule>
    <cfRule type="containsText" dxfId="2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allowBlank="1" promptTitle="Sessão" prompt="Escolha o dia da semana em que ocorre a sessão" sqref="J49:K51 J44:K47 L18:L33 J35:L38 G35:G38 I18:J33 L44:L53 G45:I47 L42 E52:F52 G49:I52" xr:uid="{E6ECB23D-CAB5-44C1-8DF0-146405B69735}"/>
    <dataValidation allowBlank="1" showErrorMessage="1" promptTitle="Sessões registradas" prompt="Selecione o X nas semanas que aconteceram as sessões. Apague o X, caso a sessão tenha sido marcada incorretamente" sqref="B35:B38 F35:F38 H35:H38" xr:uid="{EAA72050-201E-4C38-AAE9-BBC87479ADD1}"/>
    <dataValidation type="list" allowBlank="1" promptTitle="Sessão" prompt="Escolha o dia da semana em que ocorre a sessão" sqref="J52:K52" xr:uid="{5B2BEB6A-032F-47B8-BC4D-F32EFD30C370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0E5FF302-79C3-4930-B8BD-0584B1140560}">
      <formula1>"X,"</formula1>
    </dataValidation>
    <dataValidation type="list" allowBlank="1" showInputMessage="1" showErrorMessage="1" sqref="K18:K33" xr:uid="{DAE14EC4-3374-45FB-A25E-2C57594408F3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819B-1424-4E28-87F3-374A36E46418}">
  <sheetPr codeName="Planilha16"/>
  <dimension ref="A1:R61"/>
  <sheetViews>
    <sheetView showGridLines="0" topLeftCell="H43" zoomScale="85" zoomScaleNormal="85" workbookViewId="0">
      <selection activeCell="Q52" sqref="Q52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145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(Q49-Out!Q49)/Out!Q49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19" priority="12">
      <formula>B18="X"</formula>
    </cfRule>
  </conditionalFormatting>
  <conditionalFormatting sqref="H35 H38">
    <cfRule type="expression" dxfId="18" priority="11">
      <formula>H35="X"</formula>
    </cfRule>
  </conditionalFormatting>
  <conditionalFormatting sqref="O33">
    <cfRule type="expression" dxfId="17" priority="10">
      <formula>O33="X"</formula>
    </cfRule>
  </conditionalFormatting>
  <conditionalFormatting sqref="O35">
    <cfRule type="expression" dxfId="16" priority="9">
      <formula>O35="X"</formula>
    </cfRule>
  </conditionalFormatting>
  <conditionalFormatting sqref="F36:F37">
    <cfRule type="expression" dxfId="15" priority="8">
      <formula>F36="X"</formula>
    </cfRule>
  </conditionalFormatting>
  <conditionalFormatting sqref="H36:H37">
    <cfRule type="expression" dxfId="14" priority="7">
      <formula>H36="X"</formula>
    </cfRule>
  </conditionalFormatting>
  <conditionalFormatting sqref="D36:E38">
    <cfRule type="expression" dxfId="13" priority="6">
      <formula>D36="X"</formula>
    </cfRule>
  </conditionalFormatting>
  <conditionalFormatting sqref="C36:C38">
    <cfRule type="expression" dxfId="1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11" priority="2" operator="containsText" text="NÃO">
      <formula>NOT(ISERROR(SEARCH("NÃO",K18)))</formula>
    </cfRule>
    <cfRule type="containsText" dxfId="1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type="list" allowBlank="1" showInputMessage="1" showErrorMessage="1" sqref="K18:K33" xr:uid="{8D21BB91-6EC4-433D-A218-DC696DFE1A98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243DBC48-668C-4862-83FE-EE0C71DED31B}">
      <formula1>"X,"</formula1>
    </dataValidation>
    <dataValidation type="list" allowBlank="1" promptTitle="Sessão" prompt="Escolha o dia da semana em que ocorre a sessão" sqref="J52:K52" xr:uid="{681AAEE6-8CCB-46D5-9F81-833520330F8B}">
      <formula1>"SIM,NÃO"</formula1>
    </dataValidation>
    <dataValidation allowBlank="1" showErrorMessage="1" promptTitle="Sessões registradas" prompt="Selecione o X nas semanas que aconteceram as sessões. Apague o X, caso a sessão tenha sido marcada incorretamente" sqref="B35:B38 F35:F38 H35:H38" xr:uid="{E47FF947-E2C7-47DE-B128-900BAD60236B}"/>
    <dataValidation allowBlank="1" promptTitle="Sessão" prompt="Escolha o dia da semana em que ocorre a sessão" sqref="J49:K51 J44:K47 L18:L33 J35:L38 G35:G38 I18:J33 L44:L53 G45:I47 L42 E52:F52 G49:I52" xr:uid="{DC754AF8-13E7-4F53-8D92-06058E1BCE9F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D7FD-B91A-4C39-A315-0EFADAF2074A}">
  <sheetPr codeName="Planilha17"/>
  <dimension ref="A1:R61"/>
  <sheetViews>
    <sheetView showGridLines="0" tabSelected="1" topLeftCell="H43" zoomScale="85" zoomScaleNormal="85" workbookViewId="0">
      <selection activeCell="Q51" sqref="Q51"/>
    </sheetView>
  </sheetViews>
  <sheetFormatPr defaultColWidth="0" defaultRowHeight="15" customHeight="1" zeroHeight="1" x14ac:dyDescent="0.25"/>
  <cols>
    <col min="1" max="1" width="9.140625" customWidth="1"/>
    <col min="2" max="2" width="44.140625" customWidth="1"/>
    <col min="3" max="3" width="18.7109375" customWidth="1"/>
    <col min="4" max="4" width="16.140625" customWidth="1"/>
    <col min="5" max="5" width="16.28515625" customWidth="1"/>
    <col min="6" max="6" width="16.28515625" bestFit="1" customWidth="1"/>
    <col min="7" max="8" width="16.28515625" customWidth="1"/>
    <col min="9" max="9" width="23.28515625" customWidth="1"/>
    <col min="10" max="10" width="15.28515625" customWidth="1"/>
    <col min="11" max="11" width="12.5703125" customWidth="1"/>
    <col min="12" max="12" width="23.28515625" bestFit="1" customWidth="1"/>
    <col min="13" max="14" width="9.140625" customWidth="1"/>
    <col min="15" max="15" width="45" customWidth="1"/>
    <col min="16" max="16" width="26" customWidth="1"/>
    <col min="17" max="17" width="18.7109375" customWidth="1"/>
    <col min="18" max="18" width="9.140625" customWidth="1"/>
    <col min="19" max="16384" width="9.140625" hidden="1"/>
  </cols>
  <sheetData>
    <row r="1" spans="2:17" x14ac:dyDescent="0.25"/>
    <row r="2" spans="2:17" ht="27" customHeight="1" x14ac:dyDescent="0.25">
      <c r="B2" s="269" t="s">
        <v>146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</row>
    <row r="3" spans="2:17" ht="20.25" customHeight="1" x14ac:dyDescent="0.25">
      <c r="B3" s="269"/>
      <c r="C3" s="269"/>
      <c r="D3" s="269"/>
      <c r="E3" s="269"/>
      <c r="F3" s="269"/>
      <c r="G3" s="269"/>
      <c r="H3" s="269"/>
      <c r="I3" s="269"/>
      <c r="J3" s="269"/>
      <c r="K3" s="269"/>
      <c r="L3" s="269"/>
      <c r="M3" s="269"/>
      <c r="N3" s="269"/>
      <c r="O3" s="269"/>
      <c r="P3" s="269"/>
      <c r="Q3" s="269"/>
    </row>
    <row r="4" spans="2:17" ht="15" customHeight="1" x14ac:dyDescent="0.25">
      <c r="B4" s="269"/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</row>
    <row r="5" spans="2:17" ht="15" customHeight="1" x14ac:dyDescent="0.25"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</row>
    <row r="6" spans="2:17" ht="15" customHeight="1" x14ac:dyDescent="0.25">
      <c r="B6" s="269"/>
      <c r="C6" s="269"/>
      <c r="D6" s="269"/>
      <c r="E6" s="269"/>
      <c r="F6" s="269"/>
      <c r="G6" s="269"/>
      <c r="H6" s="269"/>
      <c r="I6" s="269"/>
      <c r="J6" s="269"/>
      <c r="K6" s="269"/>
      <c r="L6" s="269"/>
      <c r="M6" s="269"/>
      <c r="N6" s="269"/>
      <c r="O6" s="269"/>
      <c r="P6" s="269"/>
      <c r="Q6" s="269"/>
    </row>
    <row r="7" spans="2:17" ht="15" customHeight="1" x14ac:dyDescent="0.25">
      <c r="B7" s="269"/>
      <c r="C7" s="269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</row>
    <row r="8" spans="2:17" ht="15" customHeight="1" x14ac:dyDescent="0.25"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</row>
    <row r="9" spans="2:17" x14ac:dyDescent="0.25"/>
    <row r="10" spans="2:17" ht="15.75" thickBot="1" x14ac:dyDescent="0.3"/>
    <row r="11" spans="2:17" ht="15.75" customHeight="1" thickTop="1" x14ac:dyDescent="0.25">
      <c r="B11" s="234" t="s">
        <v>34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O11" s="139" t="s">
        <v>36</v>
      </c>
      <c r="P11" s="140"/>
      <c r="Q11" s="141"/>
    </row>
    <row r="12" spans="2:17" ht="15.75" customHeight="1" thickBot="1" x14ac:dyDescent="0.3">
      <c r="B12" s="142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O12" s="234"/>
      <c r="P12" s="235"/>
      <c r="Q12" s="236"/>
    </row>
    <row r="13" spans="2:17" s="1" customFormat="1" ht="15.75" customHeight="1" thickTop="1" x14ac:dyDescent="0.25">
      <c r="B13" s="215" t="s">
        <v>35</v>
      </c>
      <c r="C13" s="219" t="s">
        <v>51</v>
      </c>
      <c r="D13" s="223" t="s">
        <v>89</v>
      </c>
      <c r="E13" s="161"/>
      <c r="F13" s="161"/>
      <c r="G13" s="161"/>
      <c r="H13" s="224"/>
      <c r="I13" s="219" t="s">
        <v>30</v>
      </c>
      <c r="J13" s="230" t="s">
        <v>84</v>
      </c>
      <c r="K13" s="231"/>
      <c r="L13" s="213" t="s">
        <v>32</v>
      </c>
      <c r="O13" s="160" t="s">
        <v>39</v>
      </c>
      <c r="P13" s="224"/>
      <c r="Q13" s="213" t="s">
        <v>38</v>
      </c>
    </row>
    <row r="14" spans="2:17" s="1" customFormat="1" ht="18.75" customHeight="1" thickBot="1" x14ac:dyDescent="0.3">
      <c r="B14" s="216"/>
      <c r="C14" s="220"/>
      <c r="D14" s="225"/>
      <c r="E14" s="226"/>
      <c r="F14" s="226"/>
      <c r="G14" s="226"/>
      <c r="H14" s="227"/>
      <c r="I14" s="220"/>
      <c r="J14" s="232"/>
      <c r="K14" s="233"/>
      <c r="L14" s="214"/>
      <c r="O14" s="121"/>
      <c r="P14" s="271"/>
      <c r="Q14" s="214"/>
    </row>
    <row r="15" spans="2:17" s="1" customFormat="1" ht="18.75" thickTop="1" x14ac:dyDescent="0.25">
      <c r="B15" s="216"/>
      <c r="C15" s="220"/>
      <c r="D15" s="35" t="s">
        <v>91</v>
      </c>
      <c r="E15" s="35" t="s">
        <v>92</v>
      </c>
      <c r="F15" s="35" t="s">
        <v>93</v>
      </c>
      <c r="G15" s="35" t="s">
        <v>94</v>
      </c>
      <c r="H15" s="35" t="s">
        <v>90</v>
      </c>
      <c r="I15" s="228"/>
      <c r="J15" s="39" t="s">
        <v>47</v>
      </c>
      <c r="K15" s="110">
        <f>'Cadastro do psicólogo'!D24</f>
        <v>0</v>
      </c>
      <c r="L15" s="229"/>
      <c r="O15" s="6"/>
      <c r="P15" s="40"/>
      <c r="Q15" s="46"/>
    </row>
    <row r="16" spans="2:17" s="1" customFormat="1" ht="19.5" x14ac:dyDescent="0.25">
      <c r="B16" s="36"/>
      <c r="C16" s="37"/>
      <c r="D16" s="38"/>
      <c r="E16" s="38"/>
      <c r="F16" s="38"/>
      <c r="G16" s="38"/>
      <c r="H16" s="38"/>
      <c r="I16" s="38"/>
      <c r="J16" s="248"/>
      <c r="K16" s="249"/>
      <c r="L16" s="61"/>
      <c r="O16" s="250"/>
      <c r="P16" s="251"/>
      <c r="Q16" s="47"/>
    </row>
    <row r="17" spans="2:17" s="1" customFormat="1" ht="19.5" x14ac:dyDescent="0.25">
      <c r="B17" s="6"/>
      <c r="C17" s="7"/>
      <c r="D17" s="7"/>
      <c r="E17" s="7"/>
      <c r="F17" s="7"/>
      <c r="G17" s="7"/>
      <c r="H17" s="7"/>
      <c r="I17" s="7"/>
      <c r="J17" s="94" t="s">
        <v>68</v>
      </c>
      <c r="K17" s="95" t="s">
        <v>67</v>
      </c>
      <c r="L17" s="46"/>
      <c r="O17" s="250"/>
      <c r="P17" s="251"/>
      <c r="Q17" s="48"/>
    </row>
    <row r="18" spans="2:17" s="1" customFormat="1" ht="19.5" x14ac:dyDescent="0.25">
      <c r="B18" s="68" t="str">
        <f>IF('Cadastro Pacientes'!B14&lt;&gt;"",'Cadastro Pacientes'!B14,"")</f>
        <v/>
      </c>
      <c r="C18" s="69" t="str" cm="1">
        <f t="array" ref="C18">IF(OR('Cadastro Pacientes'!D14="",'Cadastro Pacientes'!E14=""),"",_xlfn.IFS('Cadastro Pacientes'!D14="Quinzenal",2,'Cadastro Pacientes'!D14="Semanal",4,'Cadastro Pacientes'!D14="Mensal",1)*'Cadastro Pacientes'!E14)</f>
        <v/>
      </c>
      <c r="D18" s="41"/>
      <c r="E18" s="41"/>
      <c r="F18" s="41"/>
      <c r="G18" s="41"/>
      <c r="H18" s="41"/>
      <c r="I18" s="69">
        <f>COUNTA(D18:H18)*'Cadastro Pacientes'!E14</f>
        <v>0</v>
      </c>
      <c r="J18" s="93">
        <f>I18*$K$15</f>
        <v>0</v>
      </c>
      <c r="K18" s="96"/>
      <c r="L18" s="70">
        <f>I18-J18</f>
        <v>0</v>
      </c>
      <c r="O18" s="250"/>
      <c r="P18" s="251"/>
      <c r="Q18" s="48"/>
    </row>
    <row r="19" spans="2:17" ht="19.5" x14ac:dyDescent="0.25">
      <c r="B19" s="68" t="str">
        <f>IF('Cadastro Pacientes'!B15&lt;&gt;"",'Cadastro Pacientes'!B15,"")</f>
        <v/>
      </c>
      <c r="C19" s="69" t="str" cm="1">
        <f t="array" ref="C19">IF(OR('Cadastro Pacientes'!D15="",'Cadastro Pacientes'!E15=""),"",_xlfn.IFS('Cadastro Pacientes'!D15="Quinzenal",2,'Cadastro Pacientes'!D15="Semanal",4,'Cadastro Pacientes'!D15="Mensal",1)*'Cadastro Pacientes'!E15)</f>
        <v/>
      </c>
      <c r="D19" s="41"/>
      <c r="E19" s="41"/>
      <c r="F19" s="41"/>
      <c r="G19" s="41"/>
      <c r="H19" s="41"/>
      <c r="I19" s="69">
        <f>COUNTA(D19:H19)*'Cadastro Pacientes'!E15</f>
        <v>0</v>
      </c>
      <c r="J19" s="93">
        <f t="shared" ref="J19:J32" si="0">I19*$K$15</f>
        <v>0</v>
      </c>
      <c r="K19" s="96"/>
      <c r="L19" s="70">
        <f t="shared" ref="L19:L32" si="1">I19-J19</f>
        <v>0</v>
      </c>
      <c r="O19" s="250"/>
      <c r="P19" s="251"/>
      <c r="Q19" s="48"/>
    </row>
    <row r="20" spans="2:17" ht="19.5" x14ac:dyDescent="0.25">
      <c r="B20" s="68" t="str">
        <f>IF('Cadastro Pacientes'!B16&lt;&gt;"",'Cadastro Pacientes'!B16,"")</f>
        <v/>
      </c>
      <c r="C20" s="69" t="str" cm="1">
        <f t="array" ref="C20">IF(OR('Cadastro Pacientes'!D16="",'Cadastro Pacientes'!E16=""),"",_xlfn.IFS('Cadastro Pacientes'!D16="Quinzenal",2,'Cadastro Pacientes'!D16="Semanal",4,'Cadastro Pacientes'!D16="Mensal",1)*'Cadastro Pacientes'!E16)</f>
        <v/>
      </c>
      <c r="D20" s="41"/>
      <c r="E20" s="41"/>
      <c r="F20" s="41"/>
      <c r="G20" s="41"/>
      <c r="H20" s="41"/>
      <c r="I20" s="69">
        <f>COUNTA(D20:H20)*'Cadastro Pacientes'!E16</f>
        <v>0</v>
      </c>
      <c r="J20" s="93">
        <f t="shared" si="0"/>
        <v>0</v>
      </c>
      <c r="K20" s="96"/>
      <c r="L20" s="70">
        <f t="shared" si="1"/>
        <v>0</v>
      </c>
      <c r="O20" s="250"/>
      <c r="P20" s="251"/>
      <c r="Q20" s="48"/>
    </row>
    <row r="21" spans="2:17" ht="19.5" x14ac:dyDescent="0.25">
      <c r="B21" s="68" t="str">
        <f>IF('Cadastro Pacientes'!B17&lt;&gt;"",'Cadastro Pacientes'!B17,"")</f>
        <v/>
      </c>
      <c r="C21" s="69" t="str" cm="1">
        <f t="array" ref="C21">IF(OR('Cadastro Pacientes'!D17="",'Cadastro Pacientes'!E17=""),"",_xlfn.IFS('Cadastro Pacientes'!D17="Quinzenal",2,'Cadastro Pacientes'!D17="Semanal",4,'Cadastro Pacientes'!D17="Mensal",1)*'Cadastro Pacientes'!E17)</f>
        <v/>
      </c>
      <c r="D21" s="41"/>
      <c r="E21" s="41"/>
      <c r="F21" s="41"/>
      <c r="G21" s="41"/>
      <c r="H21" s="41"/>
      <c r="I21" s="69">
        <f>COUNTA(D21:H21)*'Cadastro Pacientes'!E17</f>
        <v>0</v>
      </c>
      <c r="J21" s="93">
        <f t="shared" si="0"/>
        <v>0</v>
      </c>
      <c r="K21" s="96"/>
      <c r="L21" s="70">
        <f t="shared" si="1"/>
        <v>0</v>
      </c>
      <c r="O21" s="250"/>
      <c r="P21" s="251"/>
      <c r="Q21" s="48"/>
    </row>
    <row r="22" spans="2:17" ht="19.5" customHeight="1" x14ac:dyDescent="0.25">
      <c r="B22" s="68" t="str">
        <f>IF('Cadastro Pacientes'!B18&lt;&gt;"",'Cadastro Pacientes'!B18,"")</f>
        <v/>
      </c>
      <c r="C22" s="69" t="str" cm="1">
        <f t="array" ref="C22">IF(OR('Cadastro Pacientes'!D18="",'Cadastro Pacientes'!E18=""),"",_xlfn.IFS('Cadastro Pacientes'!D18="Quinzenal",2,'Cadastro Pacientes'!D18="Semanal",4,'Cadastro Pacientes'!D18="Mensal",1)*'Cadastro Pacientes'!E18)</f>
        <v/>
      </c>
      <c r="D22" s="41"/>
      <c r="E22" s="41"/>
      <c r="F22" s="41"/>
      <c r="G22" s="41"/>
      <c r="H22" s="41"/>
      <c r="I22" s="69">
        <f>COUNTA(D22:H22)*'Cadastro Pacientes'!E18</f>
        <v>0</v>
      </c>
      <c r="J22" s="93">
        <f t="shared" si="0"/>
        <v>0</v>
      </c>
      <c r="K22" s="96"/>
      <c r="L22" s="70">
        <f t="shared" si="1"/>
        <v>0</v>
      </c>
      <c r="O22" s="250"/>
      <c r="P22" s="251"/>
      <c r="Q22" s="48"/>
    </row>
    <row r="23" spans="2:17" ht="19.5" customHeight="1" x14ac:dyDescent="0.25">
      <c r="B23" s="68" t="str">
        <f>IF('Cadastro Pacientes'!B19&lt;&gt;"",'Cadastro Pacientes'!B19,"")</f>
        <v/>
      </c>
      <c r="C23" s="69" t="str" cm="1">
        <f t="array" ref="C23">IF(OR('Cadastro Pacientes'!D19="",'Cadastro Pacientes'!E19=""),"",_xlfn.IFS('Cadastro Pacientes'!D19="Quinzenal",2,'Cadastro Pacientes'!D19="Semanal",4,'Cadastro Pacientes'!D19="Mensal",1)*'Cadastro Pacientes'!E19)</f>
        <v/>
      </c>
      <c r="D23" s="41"/>
      <c r="E23" s="41"/>
      <c r="F23" s="41"/>
      <c r="G23" s="41"/>
      <c r="H23" s="41"/>
      <c r="I23" s="69">
        <f>COUNTA(D23:H23)*'Cadastro Pacientes'!E19</f>
        <v>0</v>
      </c>
      <c r="J23" s="93">
        <f t="shared" si="0"/>
        <v>0</v>
      </c>
      <c r="K23" s="96"/>
      <c r="L23" s="70">
        <f t="shared" si="1"/>
        <v>0</v>
      </c>
      <c r="O23" s="250"/>
      <c r="P23" s="251"/>
      <c r="Q23" s="48"/>
    </row>
    <row r="24" spans="2:17" ht="19.5" x14ac:dyDescent="0.25">
      <c r="B24" s="68" t="str">
        <f>IF('Cadastro Pacientes'!B20&lt;&gt;"",'Cadastro Pacientes'!B20,"")</f>
        <v/>
      </c>
      <c r="C24" s="69" t="str" cm="1">
        <f t="array" ref="C24">IF(OR('Cadastro Pacientes'!D20="",'Cadastro Pacientes'!E20=""),"",_xlfn.IFS('Cadastro Pacientes'!D20="Quinzenal",2,'Cadastro Pacientes'!D20="Semanal",4,'Cadastro Pacientes'!D20="Mensal",1)*'Cadastro Pacientes'!E20)</f>
        <v/>
      </c>
      <c r="D24" s="41"/>
      <c r="E24" s="41"/>
      <c r="F24" s="41"/>
      <c r="G24" s="41"/>
      <c r="H24" s="41"/>
      <c r="I24" s="69">
        <f>COUNTA(D24:H24)*'Cadastro Pacientes'!E20</f>
        <v>0</v>
      </c>
      <c r="J24" s="93">
        <f t="shared" si="0"/>
        <v>0</v>
      </c>
      <c r="K24" s="96"/>
      <c r="L24" s="70">
        <f t="shared" si="1"/>
        <v>0</v>
      </c>
      <c r="O24" s="250"/>
      <c r="P24" s="251"/>
      <c r="Q24" s="48"/>
    </row>
    <row r="25" spans="2:17" ht="19.5" x14ac:dyDescent="0.25">
      <c r="B25" s="68" t="str">
        <f>IF('Cadastro Pacientes'!B21&lt;&gt;"",'Cadastro Pacientes'!B21,"")</f>
        <v/>
      </c>
      <c r="C25" s="69" t="str" cm="1">
        <f t="array" ref="C25">IF(OR('Cadastro Pacientes'!D21="",'Cadastro Pacientes'!E21=""),"",_xlfn.IFS('Cadastro Pacientes'!D21="Quinzenal",2,'Cadastro Pacientes'!D21="Semanal",4,'Cadastro Pacientes'!D21="Mensal",1)*'Cadastro Pacientes'!E21)</f>
        <v/>
      </c>
      <c r="D25" s="41"/>
      <c r="E25" s="41"/>
      <c r="F25" s="41"/>
      <c r="G25" s="41"/>
      <c r="H25" s="41"/>
      <c r="I25" s="69">
        <f>COUNTA(D25:H25)*'Cadastro Pacientes'!E21</f>
        <v>0</v>
      </c>
      <c r="J25" s="93">
        <f t="shared" si="0"/>
        <v>0</v>
      </c>
      <c r="K25" s="96"/>
      <c r="L25" s="70">
        <f t="shared" si="1"/>
        <v>0</v>
      </c>
      <c r="O25" s="250"/>
      <c r="P25" s="251"/>
      <c r="Q25" s="48"/>
    </row>
    <row r="26" spans="2:17" ht="19.5" x14ac:dyDescent="0.25">
      <c r="B26" s="68" t="str">
        <f>IF('Cadastro Pacientes'!B22&lt;&gt;"",'Cadastro Pacientes'!B22,"")</f>
        <v/>
      </c>
      <c r="C26" s="69" t="str" cm="1">
        <f t="array" ref="C26">IF(OR('Cadastro Pacientes'!D22="",'Cadastro Pacientes'!E22=""),"",_xlfn.IFS('Cadastro Pacientes'!D22="Quinzenal",2,'Cadastro Pacientes'!D22="Semanal",4,'Cadastro Pacientes'!D22="Mensal",1)*'Cadastro Pacientes'!E22)</f>
        <v/>
      </c>
      <c r="D26" s="41"/>
      <c r="E26" s="41"/>
      <c r="F26" s="41"/>
      <c r="G26" s="41"/>
      <c r="H26" s="41"/>
      <c r="I26" s="69">
        <f>COUNTA(D26:H26)*'Cadastro Pacientes'!E22</f>
        <v>0</v>
      </c>
      <c r="J26" s="93">
        <f t="shared" si="0"/>
        <v>0</v>
      </c>
      <c r="K26" s="96"/>
      <c r="L26" s="70">
        <f t="shared" si="1"/>
        <v>0</v>
      </c>
      <c r="O26" s="250"/>
      <c r="P26" s="251"/>
      <c r="Q26" s="48"/>
    </row>
    <row r="27" spans="2:17" ht="19.5" x14ac:dyDescent="0.25">
      <c r="B27" s="68" t="str">
        <f>IF('Cadastro Pacientes'!B23&lt;&gt;"",'Cadastro Pacientes'!B23,"")</f>
        <v/>
      </c>
      <c r="C27" s="69" t="str" cm="1">
        <f t="array" ref="C27">IF(OR('Cadastro Pacientes'!D23="",'Cadastro Pacientes'!E23=""),"",_xlfn.IFS('Cadastro Pacientes'!D23="Quinzenal",2,'Cadastro Pacientes'!D23="Semanal",4,'Cadastro Pacientes'!D23="Mensal",1)*'Cadastro Pacientes'!E23)</f>
        <v/>
      </c>
      <c r="D27" s="41"/>
      <c r="E27" s="41"/>
      <c r="F27" s="41"/>
      <c r="G27" s="41"/>
      <c r="H27" s="41"/>
      <c r="I27" s="69">
        <f>COUNTA(D27:H27)*'Cadastro Pacientes'!E23</f>
        <v>0</v>
      </c>
      <c r="J27" s="93">
        <f t="shared" si="0"/>
        <v>0</v>
      </c>
      <c r="K27" s="96"/>
      <c r="L27" s="70">
        <f t="shared" si="1"/>
        <v>0</v>
      </c>
      <c r="O27" s="250"/>
      <c r="P27" s="251"/>
      <c r="Q27" s="48"/>
    </row>
    <row r="28" spans="2:17" ht="19.5" x14ac:dyDescent="0.25">
      <c r="B28" s="68" t="str">
        <f>IF('Cadastro Pacientes'!B24&lt;&gt;"",'Cadastro Pacientes'!B24,"")</f>
        <v/>
      </c>
      <c r="C28" s="69" t="str" cm="1">
        <f t="array" ref="C28">IF(OR('Cadastro Pacientes'!D24="",'Cadastro Pacientes'!E24=""),"",_xlfn.IFS('Cadastro Pacientes'!D24="Quinzenal",2,'Cadastro Pacientes'!D24="Semanal",4,'Cadastro Pacientes'!D24="Mensal",1)*'Cadastro Pacientes'!E24)</f>
        <v/>
      </c>
      <c r="D28" s="41"/>
      <c r="E28" s="41"/>
      <c r="F28" s="41"/>
      <c r="G28" s="41"/>
      <c r="H28" s="41"/>
      <c r="I28" s="69">
        <f>COUNTA(D28:H28)*'Cadastro Pacientes'!E24</f>
        <v>0</v>
      </c>
      <c r="J28" s="93">
        <f t="shared" si="0"/>
        <v>0</v>
      </c>
      <c r="K28" s="96"/>
      <c r="L28" s="70">
        <f t="shared" si="1"/>
        <v>0</v>
      </c>
      <c r="O28" s="250"/>
      <c r="P28" s="251"/>
      <c r="Q28" s="48"/>
    </row>
    <row r="29" spans="2:17" ht="19.5" x14ac:dyDescent="0.25">
      <c r="B29" s="68" t="str">
        <f>IF('Cadastro Pacientes'!B25&lt;&gt;"",'Cadastro Pacientes'!B25,"")</f>
        <v/>
      </c>
      <c r="C29" s="69" t="str" cm="1">
        <f t="array" ref="C29">IF(OR('Cadastro Pacientes'!D25="",'Cadastro Pacientes'!E25=""),"",_xlfn.IFS('Cadastro Pacientes'!D25="Quinzenal",2,'Cadastro Pacientes'!D25="Semanal",4,'Cadastro Pacientes'!D25="Mensal",1)*'Cadastro Pacientes'!E25)</f>
        <v/>
      </c>
      <c r="D29" s="41"/>
      <c r="E29" s="41"/>
      <c r="F29" s="41"/>
      <c r="G29" s="41"/>
      <c r="H29" s="41"/>
      <c r="I29" s="69">
        <f>COUNTA(D29:H29)*'Cadastro Pacientes'!E25</f>
        <v>0</v>
      </c>
      <c r="J29" s="93">
        <f t="shared" si="0"/>
        <v>0</v>
      </c>
      <c r="K29" s="96"/>
      <c r="L29" s="70">
        <f t="shared" si="1"/>
        <v>0</v>
      </c>
      <c r="O29" s="250"/>
      <c r="P29" s="251"/>
      <c r="Q29" s="48"/>
    </row>
    <row r="30" spans="2:17" ht="19.5" x14ac:dyDescent="0.25">
      <c r="B30" s="68" t="str">
        <f>IF('Cadastro Pacientes'!B26&lt;&gt;"",'Cadastro Pacientes'!B26,"")</f>
        <v/>
      </c>
      <c r="C30" s="69" t="str" cm="1">
        <f t="array" ref="C30">IF(OR('Cadastro Pacientes'!D26="",'Cadastro Pacientes'!E26=""),"",_xlfn.IFS('Cadastro Pacientes'!D26="Quinzenal",2,'Cadastro Pacientes'!D26="Semanal",4,'Cadastro Pacientes'!D26="Mensal",1)*'Cadastro Pacientes'!E26)</f>
        <v/>
      </c>
      <c r="D30" s="41"/>
      <c r="E30" s="41"/>
      <c r="F30" s="41"/>
      <c r="G30" s="41"/>
      <c r="H30" s="41"/>
      <c r="I30" s="69">
        <f>COUNTA(D30:H30)*'Cadastro Pacientes'!E26</f>
        <v>0</v>
      </c>
      <c r="J30" s="93">
        <f t="shared" si="0"/>
        <v>0</v>
      </c>
      <c r="K30" s="96"/>
      <c r="L30" s="70">
        <f t="shared" si="1"/>
        <v>0</v>
      </c>
      <c r="O30" s="250"/>
      <c r="P30" s="251"/>
      <c r="Q30" s="48"/>
    </row>
    <row r="31" spans="2:17" ht="19.5" x14ac:dyDescent="0.25">
      <c r="B31" s="68" t="str">
        <f>IF('Cadastro Pacientes'!B27&lt;&gt;"",'Cadastro Pacientes'!B27,"")</f>
        <v/>
      </c>
      <c r="C31" s="69" t="str" cm="1">
        <f t="array" ref="C31">IF(OR('Cadastro Pacientes'!D27="",'Cadastro Pacientes'!E27=""),"",_xlfn.IFS('Cadastro Pacientes'!D27="Quinzenal",2,'Cadastro Pacientes'!D27="Semanal",4,'Cadastro Pacientes'!D27="Mensal",1)*'Cadastro Pacientes'!E27)</f>
        <v/>
      </c>
      <c r="D31" s="41"/>
      <c r="E31" s="41"/>
      <c r="F31" s="41"/>
      <c r="G31" s="41"/>
      <c r="H31" s="41"/>
      <c r="I31" s="69">
        <f>COUNTA(D31:H31)*'Cadastro Pacientes'!E27</f>
        <v>0</v>
      </c>
      <c r="J31" s="93">
        <f t="shared" si="0"/>
        <v>0</v>
      </c>
      <c r="K31" s="96"/>
      <c r="L31" s="70">
        <f t="shared" si="1"/>
        <v>0</v>
      </c>
      <c r="O31" s="250"/>
      <c r="P31" s="251"/>
      <c r="Q31" s="48"/>
    </row>
    <row r="32" spans="2:17" ht="20.25" thickBot="1" x14ac:dyDescent="0.3">
      <c r="B32" s="68" t="str">
        <f>IF('Cadastro Pacientes'!B28&lt;&gt;"",'Cadastro Pacientes'!B28,"")</f>
        <v/>
      </c>
      <c r="C32" s="69" t="str" cm="1">
        <f t="array" ref="C32">IF(OR('Cadastro Pacientes'!D28="",'Cadastro Pacientes'!E28=""),"",_xlfn.IFS('Cadastro Pacientes'!D28="Quinzenal",2,'Cadastro Pacientes'!D28="Semanal",4,'Cadastro Pacientes'!D28="Mensal",1)*'Cadastro Pacientes'!E28)</f>
        <v/>
      </c>
      <c r="D32" s="41"/>
      <c r="E32" s="41"/>
      <c r="F32" s="41"/>
      <c r="G32" s="41"/>
      <c r="H32" s="41"/>
      <c r="I32" s="69">
        <f>COUNTA(D32:H32)*'Cadastro Pacientes'!E28</f>
        <v>0</v>
      </c>
      <c r="J32" s="93">
        <f t="shared" si="0"/>
        <v>0</v>
      </c>
      <c r="K32" s="96"/>
      <c r="L32" s="70">
        <f t="shared" si="1"/>
        <v>0</v>
      </c>
      <c r="O32" s="49"/>
      <c r="P32" s="50"/>
      <c r="Q32" s="51"/>
    </row>
    <row r="33" spans="2:17" ht="21" thickTop="1" thickBot="1" x14ac:dyDescent="0.3">
      <c r="B33" s="68" t="str">
        <f>IF('Cadastro Pacientes'!B29&lt;&gt;"",'Cadastro Pacientes'!B29,"")</f>
        <v/>
      </c>
      <c r="C33" s="69" t="str" cm="1">
        <f t="array" ref="C33">IF(OR('Cadastro Pacientes'!D29="",'Cadastro Pacientes'!E29=""),"",_xlfn.IFS('Cadastro Pacientes'!D29="Quinzenal",2,'Cadastro Pacientes'!D29="Semanal",4,'Cadastro Pacientes'!D29="Mensal",1)*'Cadastro Pacientes'!E29)</f>
        <v/>
      </c>
      <c r="D33" s="41"/>
      <c r="E33" s="41"/>
      <c r="F33" s="41"/>
      <c r="G33" s="41"/>
      <c r="H33" s="41"/>
      <c r="I33" s="69">
        <f>COUNTA(D33:H33)*'Cadastro Pacientes'!E29</f>
        <v>0</v>
      </c>
      <c r="J33" s="93">
        <f>I33*$K$15</f>
        <v>0</v>
      </c>
      <c r="K33" s="96"/>
      <c r="L33" s="70">
        <f>I33-J33</f>
        <v>0</v>
      </c>
      <c r="O33" s="258" t="s">
        <v>49</v>
      </c>
      <c r="P33" s="259"/>
      <c r="Q33" s="54">
        <f>SUM(Q16:Q31)</f>
        <v>0</v>
      </c>
    </row>
    <row r="34" spans="2:17" ht="21.75" customHeight="1" thickTop="1" thickBot="1" x14ac:dyDescent="0.3">
      <c r="B34" s="49"/>
      <c r="C34" s="50"/>
      <c r="D34" s="50"/>
      <c r="E34" s="50"/>
      <c r="F34" s="50"/>
      <c r="G34" s="50"/>
      <c r="H34" s="50"/>
      <c r="I34" s="50"/>
      <c r="J34" s="50"/>
      <c r="K34" s="50"/>
      <c r="L34" s="51"/>
    </row>
    <row r="35" spans="2:17" ht="32.25" customHeight="1" thickTop="1" thickBot="1" x14ac:dyDescent="0.3">
      <c r="B35" s="245" t="s">
        <v>46</v>
      </c>
      <c r="C35" s="246"/>
      <c r="D35" s="246"/>
      <c r="E35" s="247"/>
      <c r="F35" s="52" t="s">
        <v>44</v>
      </c>
      <c r="G35" s="53">
        <f>SUM(I18:I33)</f>
        <v>0</v>
      </c>
      <c r="H35" s="52" t="s">
        <v>48</v>
      </c>
      <c r="I35" s="53">
        <f>SUM(J18:K33)</f>
        <v>0</v>
      </c>
      <c r="J35" s="243" t="s">
        <v>45</v>
      </c>
      <c r="K35" s="244"/>
      <c r="L35" s="54">
        <f>SUM(L18:L33)</f>
        <v>0</v>
      </c>
      <c r="O35" s="55" t="s">
        <v>50</v>
      </c>
      <c r="P35" s="256">
        <f>SUM(L35,Q33)</f>
        <v>0</v>
      </c>
      <c r="Q35" s="257"/>
    </row>
    <row r="36" spans="2:17" ht="20.25" thickTop="1" x14ac:dyDescent="0.25">
      <c r="C36" s="42"/>
      <c r="D36" s="42"/>
      <c r="E36" s="42"/>
      <c r="F36" s="42"/>
      <c r="G36" s="43"/>
      <c r="H36" s="42"/>
      <c r="I36" s="43"/>
      <c r="J36" s="44"/>
      <c r="K36" s="44"/>
      <c r="L36" s="44"/>
    </row>
    <row r="37" spans="2:17" ht="19.5" x14ac:dyDescent="0.25">
      <c r="C37" s="42"/>
      <c r="D37" s="42"/>
      <c r="E37" s="42"/>
      <c r="F37" s="42"/>
      <c r="G37" s="43"/>
      <c r="H37" s="42"/>
      <c r="I37" s="43"/>
      <c r="J37" s="44"/>
      <c r="K37" s="44"/>
      <c r="L37" s="44"/>
    </row>
    <row r="38" spans="2:17" ht="20.25" thickBot="1" x14ac:dyDescent="0.3">
      <c r="C38" s="42"/>
      <c r="D38" s="42"/>
      <c r="E38" s="42"/>
      <c r="F38" s="42"/>
      <c r="G38" s="43"/>
      <c r="H38" s="42"/>
      <c r="I38" s="43"/>
      <c r="J38" s="44"/>
      <c r="K38" s="44"/>
      <c r="L38" s="44"/>
    </row>
    <row r="39" spans="2:17" ht="20.25" customHeight="1" thickTop="1" x14ac:dyDescent="0.25">
      <c r="B39" s="139" t="s">
        <v>37</v>
      </c>
      <c r="C39" s="140"/>
      <c r="D39" s="140"/>
      <c r="E39" s="140"/>
      <c r="F39" s="140"/>
      <c r="G39" s="140"/>
      <c r="H39" s="140"/>
      <c r="I39" s="140"/>
      <c r="J39" s="140"/>
      <c r="K39" s="140"/>
      <c r="L39" s="141"/>
      <c r="O39" s="237" t="s">
        <v>31</v>
      </c>
      <c r="P39" s="238"/>
      <c r="Q39" s="239"/>
    </row>
    <row r="40" spans="2:17" ht="20.25" customHeight="1" thickBot="1" x14ac:dyDescent="0.3">
      <c r="B40" s="234"/>
      <c r="C40" s="235"/>
      <c r="D40" s="235"/>
      <c r="E40" s="235"/>
      <c r="F40" s="235"/>
      <c r="G40" s="235"/>
      <c r="H40" s="235"/>
      <c r="I40" s="235"/>
      <c r="J40" s="235"/>
      <c r="K40" s="235"/>
      <c r="L40" s="236"/>
      <c r="O40" s="240"/>
      <c r="P40" s="241"/>
      <c r="Q40" s="242"/>
    </row>
    <row r="41" spans="2:17" ht="21" thickTop="1" thickBot="1" x14ac:dyDescent="0.3">
      <c r="B41" s="160" t="s">
        <v>33</v>
      </c>
      <c r="C41" s="161"/>
      <c r="D41" s="161"/>
      <c r="E41" s="161"/>
      <c r="F41" s="161"/>
      <c r="G41" s="161"/>
      <c r="H41" s="161"/>
      <c r="I41" s="161"/>
      <c r="J41" s="161"/>
      <c r="K41" s="161"/>
      <c r="L41" s="170"/>
      <c r="O41" s="264" t="s">
        <v>55</v>
      </c>
      <c r="P41" s="265"/>
      <c r="Q41" s="60">
        <f>'Cadastro do psicólogo'!D26</f>
        <v>0</v>
      </c>
    </row>
    <row r="42" spans="2:17" ht="19.5" thickTop="1" thickBot="1" x14ac:dyDescent="0.3">
      <c r="B42" s="79" t="s">
        <v>58</v>
      </c>
      <c r="C42" s="77"/>
      <c r="D42" s="272" t="s">
        <v>57</v>
      </c>
      <c r="E42" s="272"/>
      <c r="F42" s="275"/>
      <c r="G42" s="270" t="s">
        <v>59</v>
      </c>
      <c r="H42" s="270"/>
      <c r="I42" s="270"/>
      <c r="J42" s="77"/>
      <c r="K42" s="77"/>
      <c r="L42" s="78" t="s">
        <v>57</v>
      </c>
      <c r="O42" s="56"/>
      <c r="P42" s="57"/>
      <c r="Q42" s="73"/>
    </row>
    <row r="43" spans="2:17" ht="20.25" thickTop="1" x14ac:dyDescent="0.25">
      <c r="B43" s="273" t="str">
        <f>IF('Cadastro do psicólogo'!C41="","",'Cadastro do psicólogo'!C41)</f>
        <v/>
      </c>
      <c r="C43" s="274"/>
      <c r="D43" s="268" t="str">
        <f>IF('Cadastro do psicólogo'!E41="","",'Cadastro do psicólogo'!E41)</f>
        <v/>
      </c>
      <c r="E43" s="268"/>
      <c r="F43" s="276"/>
      <c r="G43" s="262"/>
      <c r="H43" s="262"/>
      <c r="I43" s="262"/>
      <c r="J43" s="262"/>
      <c r="K43" s="263"/>
      <c r="L43" s="62"/>
      <c r="O43" s="264" t="s">
        <v>52</v>
      </c>
      <c r="P43" s="265"/>
      <c r="Q43" s="63">
        <f>SUM(G35,Q33)</f>
        <v>0</v>
      </c>
    </row>
    <row r="44" spans="2:17" ht="20.25" thickBot="1" x14ac:dyDescent="0.3">
      <c r="B44" s="273" t="str">
        <f>IF('Cadastro do psicólogo'!C42="","",'Cadastro do psicólogo'!C42)</f>
        <v/>
      </c>
      <c r="C44" s="274"/>
      <c r="D44" s="268" t="str">
        <f>IF('Cadastro do psicólogo'!E42="","",'Cadastro do psicólogo'!E42)</f>
        <v/>
      </c>
      <c r="E44" s="268"/>
      <c r="F44" s="276"/>
      <c r="G44" s="262"/>
      <c r="H44" s="262"/>
      <c r="I44" s="262"/>
      <c r="J44" s="262"/>
      <c r="K44" s="263"/>
      <c r="L44" s="62"/>
      <c r="O44" s="64"/>
      <c r="P44" s="65"/>
      <c r="Q44" s="74"/>
    </row>
    <row r="45" spans="2:17" ht="20.25" thickTop="1" x14ac:dyDescent="0.25">
      <c r="B45" s="273" t="str">
        <f>IF('Cadastro do psicólogo'!C43="","",'Cadastro do psicólogo'!C43)</f>
        <v/>
      </c>
      <c r="C45" s="274"/>
      <c r="D45" s="268" t="str">
        <f>IF('Cadastro do psicólogo'!E43="","",'Cadastro do psicólogo'!E43)</f>
        <v/>
      </c>
      <c r="E45" s="268"/>
      <c r="F45" s="276"/>
      <c r="G45" s="262"/>
      <c r="H45" s="262"/>
      <c r="I45" s="262"/>
      <c r="J45" s="262"/>
      <c r="K45" s="263"/>
      <c r="L45" s="62"/>
      <c r="O45" s="264" t="s">
        <v>53</v>
      </c>
      <c r="P45" s="265"/>
      <c r="Q45" s="63">
        <f>P35</f>
        <v>0</v>
      </c>
    </row>
    <row r="46" spans="2:17" ht="20.25" thickBot="1" x14ac:dyDescent="0.3">
      <c r="B46" s="273" t="str">
        <f>IF('Cadastro do psicólogo'!C44="","",'Cadastro do psicólogo'!C44)</f>
        <v/>
      </c>
      <c r="C46" s="274"/>
      <c r="D46" s="268" t="str">
        <f>IF('Cadastro do psicólogo'!E44="","",'Cadastro do psicólogo'!E44)</f>
        <v/>
      </c>
      <c r="E46" s="268"/>
      <c r="F46" s="276"/>
      <c r="G46" s="262"/>
      <c r="H46" s="262"/>
      <c r="I46" s="262"/>
      <c r="J46" s="262"/>
      <c r="K46" s="263"/>
      <c r="L46" s="62"/>
      <c r="O46" s="64"/>
      <c r="P46" s="65"/>
      <c r="Q46" s="80"/>
    </row>
    <row r="47" spans="2:17" ht="19.5" customHeight="1" thickTop="1" x14ac:dyDescent="0.25">
      <c r="B47" s="273" t="str">
        <f>IF('Cadastro do psicólogo'!C45="","",'Cadastro do psicólogo'!C45)</f>
        <v/>
      </c>
      <c r="C47" s="274"/>
      <c r="D47" s="268" t="str">
        <f>IF('Cadastro do psicólogo'!E45="","",'Cadastro do psicólogo'!E45)</f>
        <v/>
      </c>
      <c r="E47" s="268"/>
      <c r="F47" s="276"/>
      <c r="G47" s="262"/>
      <c r="H47" s="262"/>
      <c r="I47" s="262"/>
      <c r="J47" s="262"/>
      <c r="K47" s="263"/>
      <c r="L47" s="62"/>
      <c r="O47" s="264" t="s">
        <v>105</v>
      </c>
      <c r="P47" s="265"/>
      <c r="Q47" s="66" t="e">
        <f>Q45/(SUM(C18:C33)*(1-$K$15))</f>
        <v>#DIV/0!</v>
      </c>
    </row>
    <row r="48" spans="2:17" ht="20.25" thickBot="1" x14ac:dyDescent="0.3">
      <c r="B48" s="273" t="str">
        <f>IF('Cadastro do psicólogo'!C46="","",'Cadastro do psicólogo'!C46)</f>
        <v/>
      </c>
      <c r="C48" s="274"/>
      <c r="D48" s="268" t="str">
        <f>IF('Cadastro do psicólogo'!E46="","",'Cadastro do psicólogo'!E46)</f>
        <v/>
      </c>
      <c r="E48" s="268"/>
      <c r="F48" s="276"/>
      <c r="G48" s="262"/>
      <c r="H48" s="262"/>
      <c r="I48" s="262"/>
      <c r="J48" s="262"/>
      <c r="K48" s="263"/>
      <c r="L48" s="62"/>
      <c r="O48" s="58"/>
      <c r="P48" s="59"/>
      <c r="Q48" s="80"/>
    </row>
    <row r="49" spans="2:17" ht="19.5" customHeight="1" thickTop="1" x14ac:dyDescent="0.25">
      <c r="B49" s="273" t="str">
        <f>IF('Cadastro do psicólogo'!C47="","",'Cadastro do psicólogo'!C47)</f>
        <v/>
      </c>
      <c r="C49" s="274"/>
      <c r="D49" s="268" t="str">
        <f>IF('Cadastro do psicólogo'!E47="","",'Cadastro do psicólogo'!E47)</f>
        <v/>
      </c>
      <c r="E49" s="268"/>
      <c r="F49" s="276"/>
      <c r="G49" s="262"/>
      <c r="H49" s="262"/>
      <c r="I49" s="262"/>
      <c r="J49" s="262"/>
      <c r="K49" s="263"/>
      <c r="L49" s="62"/>
      <c r="O49" s="264" t="s">
        <v>54</v>
      </c>
      <c r="P49" s="265"/>
      <c r="Q49" s="63">
        <f>P35-L53</f>
        <v>0</v>
      </c>
    </row>
    <row r="50" spans="2:17" ht="19.5" customHeight="1" x14ac:dyDescent="0.25">
      <c r="B50" s="273" t="str">
        <f>IF('Cadastro do psicólogo'!C48="","",'Cadastro do psicólogo'!C48)</f>
        <v/>
      </c>
      <c r="C50" s="274"/>
      <c r="D50" s="268" t="str">
        <f>IF('Cadastro do psicólogo'!E48="","",'Cadastro do psicólogo'!E48)</f>
        <v/>
      </c>
      <c r="E50" s="268"/>
      <c r="F50" s="276"/>
      <c r="G50" s="262"/>
      <c r="H50" s="262"/>
      <c r="I50" s="262"/>
      <c r="J50" s="262"/>
      <c r="K50" s="263"/>
      <c r="L50" s="62"/>
      <c r="O50" s="49"/>
      <c r="P50" s="59"/>
      <c r="Q50" s="80"/>
    </row>
    <row r="51" spans="2:17" ht="19.5" customHeight="1" x14ac:dyDescent="0.3">
      <c r="B51" s="273" t="str">
        <f>IF('Cadastro do psicólogo'!C49="","",'Cadastro do psicólogo'!C49)</f>
        <v/>
      </c>
      <c r="C51" s="274"/>
      <c r="D51" s="268" t="str">
        <f>IF('Cadastro do psicólogo'!E49="","",'Cadastro do psicólogo'!E49)</f>
        <v/>
      </c>
      <c r="E51" s="268"/>
      <c r="F51" s="277"/>
      <c r="G51" s="262"/>
      <c r="H51" s="262"/>
      <c r="I51" s="262"/>
      <c r="J51" s="262"/>
      <c r="K51" s="263"/>
      <c r="L51" s="62"/>
      <c r="O51" s="278" t="s">
        <v>106</v>
      </c>
      <c r="P51" s="279"/>
      <c r="Q51" s="117" t="e">
        <f>(Q49-Nov!Q49)/Nov!Q49</f>
        <v>#DIV/0!</v>
      </c>
    </row>
    <row r="52" spans="2:17" ht="19.5" customHeight="1" thickBot="1" x14ac:dyDescent="0.3">
      <c r="B52" s="260"/>
      <c r="C52" s="261"/>
      <c r="D52" s="261"/>
      <c r="E52" s="261"/>
      <c r="F52" s="261"/>
      <c r="G52" s="261"/>
      <c r="H52" s="261"/>
      <c r="I52" s="261"/>
      <c r="J52" s="255"/>
      <c r="K52" s="255"/>
      <c r="L52" s="71"/>
      <c r="M52" s="50"/>
      <c r="O52" s="64"/>
      <c r="P52" s="75"/>
      <c r="Q52" s="80"/>
    </row>
    <row r="53" spans="2:17" ht="21.75" customHeight="1" thickTop="1" thickBot="1" x14ac:dyDescent="0.35">
      <c r="B53" s="252" t="s">
        <v>69</v>
      </c>
      <c r="C53" s="253"/>
      <c r="D53" s="253"/>
      <c r="E53" s="253"/>
      <c r="F53" s="253"/>
      <c r="G53" s="253"/>
      <c r="H53" s="253"/>
      <c r="I53" s="253"/>
      <c r="J53" s="253"/>
      <c r="K53" s="254"/>
      <c r="L53" s="72">
        <f>SUM(D43:E51,L43:L51)</f>
        <v>0</v>
      </c>
      <c r="O53" s="264" t="s">
        <v>104</v>
      </c>
      <c r="P53" s="265"/>
      <c r="Q53" s="118" t="e">
        <f>(Q43/Q41)</f>
        <v>#DIV/0!</v>
      </c>
    </row>
    <row r="54" spans="2:17" ht="15.75" customHeight="1" thickTop="1" x14ac:dyDescent="0.25"/>
    <row r="55" spans="2:17" x14ac:dyDescent="0.25"/>
    <row r="56" spans="2:17" x14ac:dyDescent="0.25"/>
    <row r="57" spans="2:17" x14ac:dyDescent="0.25"/>
    <row r="58" spans="2:17" x14ac:dyDescent="0.25"/>
    <row r="59" spans="2:17" x14ac:dyDescent="0.25"/>
    <row r="60" spans="2:17" x14ac:dyDescent="0.25"/>
    <row r="61" spans="2:17" x14ac:dyDescent="0.25"/>
  </sheetData>
  <mergeCells count="75">
    <mergeCell ref="O51:P51"/>
    <mergeCell ref="B52:I52"/>
    <mergeCell ref="J52:K52"/>
    <mergeCell ref="B53:K53"/>
    <mergeCell ref="O53:P53"/>
    <mergeCell ref="B50:C50"/>
    <mergeCell ref="D50:E50"/>
    <mergeCell ref="G50:K50"/>
    <mergeCell ref="B51:C51"/>
    <mergeCell ref="D51:E51"/>
    <mergeCell ref="G51:K51"/>
    <mergeCell ref="O47:P47"/>
    <mergeCell ref="B48:C48"/>
    <mergeCell ref="D48:E48"/>
    <mergeCell ref="G48:K48"/>
    <mergeCell ref="B49:C49"/>
    <mergeCell ref="D49:E49"/>
    <mergeCell ref="G49:K49"/>
    <mergeCell ref="O49:P49"/>
    <mergeCell ref="B46:C46"/>
    <mergeCell ref="D46:E46"/>
    <mergeCell ref="G46:K46"/>
    <mergeCell ref="B47:C47"/>
    <mergeCell ref="D47:E47"/>
    <mergeCell ref="G47:K47"/>
    <mergeCell ref="O45:P45"/>
    <mergeCell ref="B41:L41"/>
    <mergeCell ref="O41:P41"/>
    <mergeCell ref="D42:E42"/>
    <mergeCell ref="F42:F51"/>
    <mergeCell ref="G42:I42"/>
    <mergeCell ref="B43:C43"/>
    <mergeCell ref="D43:E43"/>
    <mergeCell ref="G43:K43"/>
    <mergeCell ref="O43:P43"/>
    <mergeCell ref="B44:C44"/>
    <mergeCell ref="D44:E44"/>
    <mergeCell ref="G44:K44"/>
    <mergeCell ref="B45:C45"/>
    <mergeCell ref="D45:E45"/>
    <mergeCell ref="G45:K45"/>
    <mergeCell ref="O33:P33"/>
    <mergeCell ref="B35:E35"/>
    <mergeCell ref="J35:K35"/>
    <mergeCell ref="P35:Q35"/>
    <mergeCell ref="B39:L40"/>
    <mergeCell ref="O39:Q40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9:P19"/>
    <mergeCell ref="B2:Q8"/>
    <mergeCell ref="B11:L12"/>
    <mergeCell ref="O11:Q12"/>
    <mergeCell ref="B13:B15"/>
    <mergeCell ref="C13:C15"/>
    <mergeCell ref="D13:H14"/>
    <mergeCell ref="I13:I15"/>
    <mergeCell ref="J13:K14"/>
    <mergeCell ref="L13:L15"/>
    <mergeCell ref="O13:P14"/>
    <mergeCell ref="Q13:Q14"/>
    <mergeCell ref="J16:K16"/>
    <mergeCell ref="O16:P16"/>
    <mergeCell ref="O17:P17"/>
    <mergeCell ref="O18:P18"/>
  </mergeCells>
  <conditionalFormatting sqref="F35 B35 F38 D18:H33">
    <cfRule type="expression" dxfId="9" priority="12">
      <formula>B18="X"</formula>
    </cfRule>
  </conditionalFormatting>
  <conditionalFormatting sqref="H35 H38">
    <cfRule type="expression" dxfId="8" priority="11">
      <formula>H35="X"</formula>
    </cfRule>
  </conditionalFormatting>
  <conditionalFormatting sqref="O33">
    <cfRule type="expression" dxfId="7" priority="10">
      <formula>O33="X"</formula>
    </cfRule>
  </conditionalFormatting>
  <conditionalFormatting sqref="O35">
    <cfRule type="expression" dxfId="6" priority="9">
      <formula>O35="X"</formula>
    </cfRule>
  </conditionalFormatting>
  <conditionalFormatting sqref="F36:F37">
    <cfRule type="expression" dxfId="5" priority="8">
      <formula>F36="X"</formula>
    </cfRule>
  </conditionalFormatting>
  <conditionalFormatting sqref="H36:H37">
    <cfRule type="expression" dxfId="4" priority="7">
      <formula>H36="X"</formula>
    </cfRule>
  </conditionalFormatting>
  <conditionalFormatting sqref="D36:E38">
    <cfRule type="expression" dxfId="3" priority="6">
      <formula>D36="X"</formula>
    </cfRule>
  </conditionalFormatting>
  <conditionalFormatting sqref="C36:C38">
    <cfRule type="expression" dxfId="2" priority="5">
      <formula>C36="X"</formula>
    </cfRule>
  </conditionalFormatting>
  <conditionalFormatting sqref="Q53">
    <cfRule type="iconSet" priority="4">
      <iconSet iconSet="3Arrows">
        <cfvo type="percent" val="0"/>
        <cfvo type="percent" val="0.4"/>
        <cfvo type="num" val="0.6"/>
      </iconSet>
    </cfRule>
  </conditionalFormatting>
  <conditionalFormatting sqref="Q47">
    <cfRule type="iconSet" priority="13">
      <iconSet iconSet="3Symbols">
        <cfvo type="percent" val="0"/>
        <cfvo type="num" val="0.5"/>
        <cfvo type="num" val="0.7"/>
      </iconSet>
    </cfRule>
  </conditionalFormatting>
  <conditionalFormatting sqref="K18:K33">
    <cfRule type="containsText" dxfId="1" priority="2" operator="containsText" text="NÃO">
      <formula>NOT(ISERROR(SEARCH("NÃO",K18)))</formula>
    </cfRule>
    <cfRule type="containsText" dxfId="0" priority="3" operator="containsText" text="SIM">
      <formula>NOT(ISERROR(SEARCH("SIM",K18)))</formula>
    </cfRule>
  </conditionalFormatting>
  <conditionalFormatting sqref="Q51">
    <cfRule type="iconSet" priority="1">
      <iconSet iconSet="3Arrows">
        <cfvo type="percent" val="0"/>
        <cfvo type="num" val="0"/>
        <cfvo type="num" val="0" gte="0"/>
      </iconSet>
    </cfRule>
  </conditionalFormatting>
  <dataValidations count="5">
    <dataValidation allowBlank="1" promptTitle="Sessão" prompt="Escolha o dia da semana em que ocorre a sessão" sqref="J49:K51 J44:K47 L18:L33 J35:L38 G35:G38 I18:J33 L44:L53 G45:I47 L42 E52:F52 G49:I52" xr:uid="{5AB168EE-0301-4306-A44A-B8E132DE9EE6}"/>
    <dataValidation allowBlank="1" showErrorMessage="1" promptTitle="Sessões registradas" prompt="Selecione o X nas semanas que aconteceram as sessões. Apague o X, caso a sessão tenha sido marcada incorretamente" sqref="B35:B38 F35:F38 H35:H38" xr:uid="{90537B8F-A304-461B-98A1-B4A9485FCEF7}"/>
    <dataValidation type="list" allowBlank="1" promptTitle="Sessão" prompt="Escolha o dia da semana em que ocorre a sessão" sqref="J52:K52" xr:uid="{807F4AC6-FB90-462E-B9A7-7D680C71C83B}">
      <formula1>"SIM,NÃO"</formula1>
    </dataValidation>
    <dataValidation type="list" allowBlank="1" showInputMessage="1" showErrorMessage="1" promptTitle="Sessões registradas" prompt="Selecione o X nas semanas que houve o pagamento da sessão._x000a_Delete o X, caso a sessão tenha sido marcada incorretamente" sqref="D18:H33" xr:uid="{03A15FB4-6B10-416D-BCEB-00CE23D30FDE}">
      <formula1>"X,"</formula1>
    </dataValidation>
    <dataValidation type="list" allowBlank="1" showInputMessage="1" showErrorMessage="1" sqref="K18:K33" xr:uid="{AB8CCCA8-999A-478A-90EF-00A10AE1C35B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5A6A-91C2-4BAB-8905-493AB4E38E6B}">
  <dimension ref="B1:K25"/>
  <sheetViews>
    <sheetView showGridLines="0" topLeftCell="A7" workbookViewId="0">
      <selection activeCell="J18" sqref="J18"/>
    </sheetView>
  </sheetViews>
  <sheetFormatPr defaultRowHeight="15" x14ac:dyDescent="0.25"/>
  <cols>
    <col min="6" max="8" width="32" customWidth="1"/>
  </cols>
  <sheetData>
    <row r="1" spans="2:11" ht="15" customHeight="1" x14ac:dyDescent="0.25">
      <c r="B1" s="200" t="s">
        <v>112</v>
      </c>
      <c r="C1" s="201"/>
      <c r="D1" s="201"/>
      <c r="E1" s="201"/>
      <c r="F1" s="201"/>
      <c r="G1" s="201"/>
      <c r="H1" s="201"/>
      <c r="I1" s="201"/>
      <c r="J1" s="201"/>
      <c r="K1" s="201"/>
    </row>
    <row r="2" spans="2:11" ht="15" customHeight="1" x14ac:dyDescent="0.25">
      <c r="B2" s="200"/>
      <c r="C2" s="201"/>
      <c r="D2" s="201"/>
      <c r="E2" s="201"/>
      <c r="F2" s="201"/>
      <c r="G2" s="201"/>
      <c r="H2" s="201"/>
      <c r="I2" s="201"/>
      <c r="J2" s="201"/>
      <c r="K2" s="201"/>
    </row>
    <row r="3" spans="2:11" ht="15" customHeight="1" x14ac:dyDescent="0.25">
      <c r="B3" s="200"/>
      <c r="C3" s="201"/>
      <c r="D3" s="201"/>
      <c r="E3" s="201"/>
      <c r="F3" s="201"/>
      <c r="G3" s="201"/>
      <c r="H3" s="201"/>
      <c r="I3" s="201"/>
      <c r="J3" s="201"/>
      <c r="K3" s="201"/>
    </row>
    <row r="4" spans="2:11" ht="15" customHeight="1" x14ac:dyDescent="0.25">
      <c r="B4" s="200"/>
      <c r="C4" s="201"/>
      <c r="D4" s="201"/>
      <c r="E4" s="201"/>
      <c r="F4" s="201"/>
      <c r="G4" s="201"/>
      <c r="H4" s="201"/>
      <c r="I4" s="201"/>
      <c r="J4" s="201"/>
      <c r="K4" s="201"/>
    </row>
    <row r="5" spans="2:11" ht="15" customHeight="1" x14ac:dyDescent="0.25">
      <c r="B5" s="200"/>
      <c r="C5" s="201"/>
      <c r="D5" s="201"/>
      <c r="E5" s="201"/>
      <c r="F5" s="201"/>
      <c r="G5" s="201"/>
      <c r="H5" s="201"/>
      <c r="I5" s="201"/>
      <c r="J5" s="201"/>
      <c r="K5" s="201"/>
    </row>
    <row r="6" spans="2:11" ht="15" customHeight="1" x14ac:dyDescent="0.25">
      <c r="B6" s="200"/>
      <c r="C6" s="201"/>
      <c r="D6" s="201"/>
      <c r="E6" s="201"/>
      <c r="F6" s="201"/>
      <c r="G6" s="201"/>
      <c r="H6" s="201"/>
      <c r="I6" s="201"/>
      <c r="J6" s="201"/>
      <c r="K6" s="201"/>
    </row>
    <row r="7" spans="2:11" ht="15" customHeight="1" x14ac:dyDescent="0.25"/>
    <row r="9" spans="2:11" ht="15.75" thickBot="1" x14ac:dyDescent="0.3"/>
    <row r="10" spans="2:11" ht="15.75" thickTop="1" x14ac:dyDescent="0.25">
      <c r="F10" s="237" t="s">
        <v>107</v>
      </c>
      <c r="G10" s="238"/>
      <c r="H10" s="239"/>
    </row>
    <row r="11" spans="2:11" ht="15.75" thickBot="1" x14ac:dyDescent="0.3">
      <c r="F11" s="240"/>
      <c r="G11" s="241"/>
      <c r="H11" s="242"/>
    </row>
    <row r="12" spans="2:11" ht="20.25" thickTop="1" x14ac:dyDescent="0.25">
      <c r="F12" s="264" t="s">
        <v>108</v>
      </c>
      <c r="G12" s="265"/>
      <c r="H12" s="60"/>
    </row>
    <row r="13" spans="2:11" ht="18.75" thickBot="1" x14ac:dyDescent="0.3">
      <c r="F13" s="56"/>
      <c r="G13" s="57"/>
      <c r="H13" s="73"/>
    </row>
    <row r="14" spans="2:11" ht="20.25" thickTop="1" x14ac:dyDescent="0.25">
      <c r="F14" s="264" t="s">
        <v>109</v>
      </c>
      <c r="G14" s="265"/>
      <c r="H14" s="63"/>
    </row>
    <row r="15" spans="2:11" ht="20.25" thickBot="1" x14ac:dyDescent="0.3">
      <c r="F15" s="64"/>
      <c r="G15" s="65"/>
      <c r="H15" s="74"/>
    </row>
    <row r="16" spans="2:11" ht="20.25" thickTop="1" x14ac:dyDescent="0.25">
      <c r="F16" s="264" t="s">
        <v>113</v>
      </c>
      <c r="G16" s="265"/>
      <c r="H16" s="63"/>
    </row>
    <row r="17" spans="6:9" ht="20.25" thickBot="1" x14ac:dyDescent="0.3">
      <c r="F17" s="64"/>
      <c r="G17" s="65"/>
      <c r="H17" s="80"/>
    </row>
    <row r="18" spans="6:9" ht="20.25" thickTop="1" x14ac:dyDescent="0.25">
      <c r="F18" s="264" t="s">
        <v>126</v>
      </c>
      <c r="G18" s="265"/>
      <c r="H18" s="66"/>
      <c r="I18">
        <f>LARGE('Listas suspensas'!M4:M15,1)</f>
        <v>0</v>
      </c>
    </row>
    <row r="19" spans="6:9" ht="20.25" thickBot="1" x14ac:dyDescent="0.3">
      <c r="F19" s="58"/>
      <c r="G19" s="59"/>
      <c r="H19" s="80"/>
    </row>
    <row r="20" spans="6:9" ht="20.25" thickTop="1" x14ac:dyDescent="0.25">
      <c r="F20" s="264" t="s">
        <v>127</v>
      </c>
      <c r="G20" s="265"/>
      <c r="H20" s="63"/>
    </row>
    <row r="21" spans="6:9" ht="20.25" thickBot="1" x14ac:dyDescent="0.3">
      <c r="F21" s="49"/>
      <c r="G21" s="59"/>
      <c r="H21" s="80"/>
    </row>
    <row r="22" spans="6:9" ht="23.25" thickTop="1" x14ac:dyDescent="0.3">
      <c r="F22" s="264" t="s">
        <v>110</v>
      </c>
      <c r="G22" s="265"/>
      <c r="H22" s="117"/>
    </row>
    <row r="23" spans="6:9" ht="19.5" x14ac:dyDescent="0.25">
      <c r="F23" s="64"/>
      <c r="G23" s="75"/>
      <c r="H23" s="80"/>
    </row>
    <row r="24" spans="6:9" ht="23.25" thickBot="1" x14ac:dyDescent="0.35">
      <c r="F24" s="278" t="s">
        <v>111</v>
      </c>
      <c r="G24" s="279"/>
      <c r="H24" s="118"/>
    </row>
    <row r="25" spans="6:9" ht="15.75" thickTop="1" x14ac:dyDescent="0.25"/>
  </sheetData>
  <mergeCells count="9">
    <mergeCell ref="F24:G24"/>
    <mergeCell ref="F22:G22"/>
    <mergeCell ref="B1:K6"/>
    <mergeCell ref="F10:H11"/>
    <mergeCell ref="F12:G12"/>
    <mergeCell ref="F14:G14"/>
    <mergeCell ref="F16:G16"/>
    <mergeCell ref="F18:G18"/>
    <mergeCell ref="F20:G20"/>
  </mergeCells>
  <conditionalFormatting sqref="H24">
    <cfRule type="iconSet" priority="2">
      <iconSet iconSet="3Arrows">
        <cfvo type="percent" val="0"/>
        <cfvo type="percent" val="0.4"/>
        <cfvo type="num" val="0.6"/>
      </iconSet>
    </cfRule>
  </conditionalFormatting>
  <conditionalFormatting sqref="H18">
    <cfRule type="iconSet" priority="3">
      <iconSet iconSet="3Symbols">
        <cfvo type="percent" val="0"/>
        <cfvo type="num" val="0.5"/>
        <cfvo type="num" val="0.7"/>
      </iconSet>
    </cfRule>
  </conditionalFormatting>
  <conditionalFormatting sqref="H22">
    <cfRule type="iconSet" priority="1">
      <iconSet iconSet="3Arrows">
        <cfvo type="percent" val="0"/>
        <cfvo type="num" val="0"/>
        <cfvo type="num" val="0" gte="0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85B3-045D-4EBC-914E-B29266CD40F2}">
  <sheetPr codeName="Planilha12"/>
  <dimension ref="B3:M28"/>
  <sheetViews>
    <sheetView workbookViewId="0">
      <selection activeCell="M21" sqref="M21"/>
    </sheetView>
  </sheetViews>
  <sheetFormatPr defaultRowHeight="15" x14ac:dyDescent="0.25"/>
  <cols>
    <col min="1" max="1" width="16.28515625" customWidth="1"/>
    <col min="2" max="2" width="13.5703125" bestFit="1" customWidth="1"/>
    <col min="3" max="3" width="12" customWidth="1"/>
    <col min="5" max="5" width="12.42578125" customWidth="1"/>
    <col min="12" max="12" width="15.7109375" customWidth="1"/>
    <col min="13" max="13" width="30.85546875" bestFit="1" customWidth="1"/>
  </cols>
  <sheetData>
    <row r="3" spans="2:13" x14ac:dyDescent="0.25">
      <c r="B3" s="32" t="s">
        <v>27</v>
      </c>
      <c r="C3" s="32"/>
      <c r="D3" s="32" t="s">
        <v>28</v>
      </c>
      <c r="E3" s="32"/>
      <c r="F3" s="32" t="s">
        <v>42</v>
      </c>
      <c r="G3" s="32"/>
      <c r="L3" t="s">
        <v>100</v>
      </c>
      <c r="M3" t="s">
        <v>128</v>
      </c>
    </row>
    <row r="4" spans="2:13" x14ac:dyDescent="0.25">
      <c r="B4" t="s">
        <v>7</v>
      </c>
      <c r="D4" s="19" t="s">
        <v>12</v>
      </c>
      <c r="F4" t="e" cm="1" vm="1">
        <f t="array" ref="F4">_xlfn._xlws.FILTER('Cadastro Pacientes'!B14:B38,'Cadastro Pacientes'!B14:B38&lt;&gt;"")</f>
        <v>#VALUE!</v>
      </c>
      <c r="L4" t="s">
        <v>114</v>
      </c>
      <c r="M4" s="119">
        <f>Jan!$Q$45</f>
        <v>0</v>
      </c>
    </row>
    <row r="5" spans="2:13" x14ac:dyDescent="0.25">
      <c r="B5" t="s">
        <v>8</v>
      </c>
      <c r="D5" s="19" t="s">
        <v>13</v>
      </c>
      <c r="L5" t="s">
        <v>115</v>
      </c>
      <c r="M5" s="119">
        <f>Fev!$Q$45</f>
        <v>0</v>
      </c>
    </row>
    <row r="6" spans="2:13" x14ac:dyDescent="0.25">
      <c r="B6" t="s">
        <v>9</v>
      </c>
      <c r="D6" s="19" t="s">
        <v>14</v>
      </c>
      <c r="L6" t="s">
        <v>116</v>
      </c>
      <c r="M6" s="119">
        <f>Mar!$Q$45</f>
        <v>0</v>
      </c>
    </row>
    <row r="7" spans="2:13" x14ac:dyDescent="0.25">
      <c r="B7" t="s">
        <v>10</v>
      </c>
      <c r="D7" s="19" t="s">
        <v>15</v>
      </c>
      <c r="L7" t="s">
        <v>117</v>
      </c>
      <c r="M7" s="119">
        <f>Abr!$Q$45</f>
        <v>0</v>
      </c>
    </row>
    <row r="8" spans="2:13" x14ac:dyDescent="0.25">
      <c r="B8" t="s">
        <v>11</v>
      </c>
      <c r="D8" s="19" t="s">
        <v>16</v>
      </c>
      <c r="L8" t="s">
        <v>118</v>
      </c>
      <c r="M8" s="119">
        <f>Mai!$Q$45</f>
        <v>0</v>
      </c>
    </row>
    <row r="9" spans="2:13" x14ac:dyDescent="0.25">
      <c r="D9" s="19" t="s">
        <v>17</v>
      </c>
      <c r="L9" t="s">
        <v>119</v>
      </c>
      <c r="M9" s="119">
        <f>Jun!$Q$45</f>
        <v>0</v>
      </c>
    </row>
    <row r="10" spans="2:13" x14ac:dyDescent="0.25">
      <c r="D10" s="19" t="s">
        <v>18</v>
      </c>
      <c r="L10" t="s">
        <v>120</v>
      </c>
      <c r="M10" s="119">
        <f>Jul!$Q$45</f>
        <v>0</v>
      </c>
    </row>
    <row r="11" spans="2:13" x14ac:dyDescent="0.25">
      <c r="D11" s="19" t="s">
        <v>19</v>
      </c>
      <c r="L11" t="s">
        <v>121</v>
      </c>
      <c r="M11" s="119">
        <f>Ago!$Q$45</f>
        <v>0</v>
      </c>
    </row>
    <row r="12" spans="2:13" x14ac:dyDescent="0.25">
      <c r="D12" s="19" t="s">
        <v>20</v>
      </c>
      <c r="L12" t="s">
        <v>122</v>
      </c>
      <c r="M12" s="119">
        <f>Set!$Q$45</f>
        <v>0</v>
      </c>
    </row>
    <row r="13" spans="2:13" x14ac:dyDescent="0.25">
      <c r="D13" s="19" t="s">
        <v>21</v>
      </c>
      <c r="L13" t="s">
        <v>123</v>
      </c>
      <c r="M13" s="119">
        <f>Out!$Q$45</f>
        <v>0</v>
      </c>
    </row>
    <row r="14" spans="2:13" x14ac:dyDescent="0.25">
      <c r="D14" s="19" t="s">
        <v>22</v>
      </c>
      <c r="L14" t="s">
        <v>124</v>
      </c>
      <c r="M14" s="119">
        <f>Nov!$Q$45</f>
        <v>0</v>
      </c>
    </row>
    <row r="15" spans="2:13" x14ac:dyDescent="0.25">
      <c r="D15" s="19" t="s">
        <v>23</v>
      </c>
      <c r="L15" t="s">
        <v>125</v>
      </c>
      <c r="M15" s="119">
        <f>Dez!$Q$45</f>
        <v>0</v>
      </c>
    </row>
    <row r="16" spans="2:13" x14ac:dyDescent="0.25">
      <c r="D16" s="19" t="s">
        <v>24</v>
      </c>
    </row>
    <row r="21" spans="9:12" x14ac:dyDescent="0.25">
      <c r="I21" t="s">
        <v>130</v>
      </c>
      <c r="J21">
        <v>5</v>
      </c>
      <c r="L21">
        <f>LARGE(I21:J28,1)</f>
        <v>7</v>
      </c>
    </row>
    <row r="22" spans="9:12" x14ac:dyDescent="0.25">
      <c r="I22" t="s">
        <v>131</v>
      </c>
      <c r="J22">
        <v>5</v>
      </c>
    </row>
    <row r="23" spans="9:12" x14ac:dyDescent="0.25">
      <c r="I23" t="s">
        <v>132</v>
      </c>
      <c r="J23">
        <v>5</v>
      </c>
    </row>
    <row r="24" spans="9:12" x14ac:dyDescent="0.25">
      <c r="I24" t="s">
        <v>133</v>
      </c>
      <c r="J24">
        <v>5</v>
      </c>
    </row>
    <row r="25" spans="9:12" x14ac:dyDescent="0.25">
      <c r="I25" t="s">
        <v>134</v>
      </c>
    </row>
    <row r="26" spans="9:12" x14ac:dyDescent="0.25">
      <c r="I26" t="s">
        <v>135</v>
      </c>
      <c r="J26">
        <v>7</v>
      </c>
    </row>
    <row r="27" spans="9:12" x14ac:dyDescent="0.25">
      <c r="I27" t="s">
        <v>136</v>
      </c>
      <c r="J27">
        <v>7</v>
      </c>
    </row>
    <row r="28" spans="9:12" x14ac:dyDescent="0.25">
      <c r="I28" t="s">
        <v>137</v>
      </c>
      <c r="J28">
        <v>2</v>
      </c>
    </row>
  </sheetData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Menu</vt:lpstr>
      <vt:lpstr>Cadastro do psicólogo</vt:lpstr>
      <vt:lpstr>Cadastro Pacientes</vt:lpstr>
      <vt:lpstr>Pendentes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Análise Anual</vt:lpstr>
      <vt:lpstr>Listas suspensas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Sampaio</dc:creator>
  <cp:lastModifiedBy>Arthur Sampaio</cp:lastModifiedBy>
  <dcterms:created xsi:type="dcterms:W3CDTF">2025-05-30T18:54:58Z</dcterms:created>
  <dcterms:modified xsi:type="dcterms:W3CDTF">2025-06-12T19:37:25Z</dcterms:modified>
</cp:coreProperties>
</file>