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nectordrive/Desktop/Commercial Models/"/>
    </mc:Choice>
  </mc:AlternateContent>
  <xr:revisionPtr revIDLastSave="0" documentId="8_{86EDAAD5-D146-D546-9556-A1D0723BB1F9}" xr6:coauthVersionLast="36" xr6:coauthVersionMax="36" xr10:uidLastSave="{00000000-0000-0000-0000-000000000000}"/>
  <bookViews>
    <workbookView xWindow="29100" yWindow="460" windowWidth="37960" windowHeight="20220" activeTab="3" xr2:uid="{00000000-000D-0000-FFFF-FFFF00000000}"/>
  </bookViews>
  <sheets>
    <sheet name="Notes on Input Dataset" sheetId="1" r:id="rId1"/>
    <sheet name="Original Pricing - Inputs" sheetId="2" r:id="rId2"/>
    <sheet name="Modified Pricing - Inputs" sheetId="3" r:id="rId3"/>
    <sheet name="Customer Acquisition Model" sheetId="4" r:id="rId4"/>
  </sheets>
  <calcPr calcId="181029"/>
</workbook>
</file>

<file path=xl/calcChain.xml><?xml version="1.0" encoding="utf-8"?>
<calcChain xmlns="http://schemas.openxmlformats.org/spreadsheetml/2006/main">
  <c r="E120" i="4" l="1"/>
  <c r="F120" i="4"/>
  <c r="G120" i="4"/>
  <c r="H120" i="4"/>
  <c r="I120" i="4"/>
  <c r="J120" i="4"/>
  <c r="K120" i="4"/>
  <c r="L120" i="4"/>
  <c r="M120" i="4"/>
  <c r="N120" i="4"/>
  <c r="D120" i="4"/>
  <c r="E119" i="4"/>
  <c r="F119" i="4"/>
  <c r="G119" i="4"/>
  <c r="H119" i="4"/>
  <c r="I119" i="4"/>
  <c r="J119" i="4"/>
  <c r="K119" i="4"/>
  <c r="L119" i="4"/>
  <c r="M119" i="4"/>
  <c r="N119" i="4"/>
  <c r="D119" i="4"/>
  <c r="E118" i="4"/>
  <c r="F118" i="4"/>
  <c r="G118" i="4"/>
  <c r="H118" i="4"/>
  <c r="I118" i="4"/>
  <c r="J118" i="4"/>
  <c r="K118" i="4"/>
  <c r="L118" i="4"/>
  <c r="M118" i="4"/>
  <c r="N118" i="4"/>
  <c r="D118" i="4"/>
  <c r="D115" i="4"/>
  <c r="E115" i="4"/>
  <c r="F115" i="4"/>
  <c r="G115" i="4"/>
  <c r="H115" i="4"/>
  <c r="I115" i="4"/>
  <c r="J115" i="4"/>
  <c r="K115" i="4"/>
  <c r="L115" i="4"/>
  <c r="M115" i="4"/>
  <c r="N115" i="4"/>
  <c r="C115" i="4"/>
  <c r="D111" i="4"/>
  <c r="E111" i="4"/>
  <c r="F111" i="4"/>
  <c r="G111" i="4"/>
  <c r="H111" i="4"/>
  <c r="I111" i="4"/>
  <c r="J111" i="4"/>
  <c r="K111" i="4"/>
  <c r="L111" i="4"/>
  <c r="M111" i="4"/>
  <c r="N111" i="4"/>
  <c r="E117" i="4"/>
  <c r="F117" i="4"/>
  <c r="G117" i="4"/>
  <c r="H117" i="4"/>
  <c r="I117" i="4"/>
  <c r="J117" i="4"/>
  <c r="K117" i="4"/>
  <c r="L117" i="4"/>
  <c r="M117" i="4"/>
  <c r="N117" i="4"/>
  <c r="D117" i="4"/>
  <c r="C111" i="4"/>
  <c r="C110" i="4"/>
  <c r="B102" i="4"/>
  <c r="A102" i="4"/>
  <c r="B96" i="4"/>
  <c r="B99" i="4"/>
  <c r="B100" i="4"/>
  <c r="B101" i="4"/>
  <c r="A98" i="4"/>
  <c r="A99" i="4"/>
  <c r="A100" i="4"/>
  <c r="A101" i="4"/>
  <c r="B95" i="4"/>
  <c r="A95" i="4"/>
  <c r="A96" i="4"/>
  <c r="A94" i="4"/>
  <c r="A75" i="4"/>
  <c r="B89" i="4"/>
  <c r="A89" i="4"/>
  <c r="B83" i="4"/>
  <c r="B84" i="4"/>
  <c r="B85" i="4"/>
  <c r="B86" i="4"/>
  <c r="B88" i="4"/>
  <c r="A87" i="4"/>
  <c r="A88" i="4"/>
  <c r="A83" i="4"/>
  <c r="A84" i="4"/>
  <c r="A85" i="4"/>
  <c r="A86" i="4"/>
  <c r="B79" i="4"/>
  <c r="B80" i="4"/>
  <c r="A79" i="4"/>
  <c r="A80" i="4"/>
  <c r="A82" i="4"/>
  <c r="B77" i="4"/>
  <c r="B78" i="4"/>
  <c r="A77" i="4"/>
  <c r="A78" i="4"/>
  <c r="B76" i="4"/>
  <c r="A76" i="4"/>
  <c r="B69" i="4"/>
  <c r="B70" i="4"/>
  <c r="B68" i="4"/>
  <c r="A68" i="4"/>
  <c r="A69" i="4"/>
  <c r="A70" i="4"/>
  <c r="A64" i="4"/>
  <c r="B64" i="4"/>
  <c r="A65" i="4"/>
  <c r="B65" i="4"/>
  <c r="B63" i="4"/>
  <c r="A63" i="4"/>
  <c r="A67" i="4"/>
  <c r="A62" i="4"/>
  <c r="A60" i="4"/>
  <c r="B60" i="4"/>
  <c r="B59" i="4"/>
  <c r="B58" i="4"/>
  <c r="A59" i="4"/>
  <c r="A58" i="4"/>
  <c r="A57" i="4"/>
  <c r="B45" i="4"/>
  <c r="B46" i="4"/>
  <c r="B44" i="4"/>
  <c r="B43" i="4"/>
  <c r="A43" i="4"/>
  <c r="B42" i="4"/>
  <c r="A42" i="4"/>
  <c r="B41" i="4"/>
  <c r="A41" i="4"/>
  <c r="B40" i="4"/>
  <c r="A40" i="4"/>
  <c r="B39" i="4"/>
  <c r="A39" i="4"/>
  <c r="B38" i="4"/>
  <c r="A38" i="4"/>
  <c r="B25" i="4"/>
  <c r="B26" i="4"/>
  <c r="B24" i="4"/>
  <c r="B20" i="4"/>
  <c r="B19" i="4"/>
  <c r="B18" i="4"/>
  <c r="A20" i="4"/>
  <c r="A19" i="4"/>
  <c r="A18" i="4"/>
  <c r="B22" i="4"/>
  <c r="B21" i="4"/>
  <c r="B23" i="4"/>
  <c r="A22" i="4"/>
  <c r="A21" i="4"/>
  <c r="A23" i="4"/>
  <c r="D5" i="4"/>
  <c r="E5" i="4"/>
  <c r="F5" i="4"/>
  <c r="G5" i="4"/>
  <c r="H5" i="4"/>
  <c r="I5" i="4"/>
  <c r="J5" i="4"/>
  <c r="K5" i="4"/>
  <c r="L5" i="4"/>
  <c r="M5" i="4"/>
  <c r="N5" i="4"/>
  <c r="B12" i="4"/>
  <c r="B13" i="4"/>
  <c r="B14" i="4"/>
  <c r="B11" i="4"/>
  <c r="B7" i="4"/>
  <c r="C5" i="4"/>
  <c r="B9" i="4"/>
  <c r="B10" i="4"/>
  <c r="A5" i="4"/>
  <c r="A7" i="4"/>
  <c r="A9" i="4"/>
  <c r="A10" i="4"/>
  <c r="A4" i="4"/>
  <c r="D4" i="4"/>
  <c r="E4" i="4"/>
  <c r="F4" i="4"/>
  <c r="G4" i="4"/>
  <c r="H4" i="4"/>
  <c r="I4" i="4"/>
  <c r="J4" i="4"/>
  <c r="K4" i="4"/>
  <c r="L4" i="4"/>
  <c r="M4" i="4"/>
  <c r="N4" i="4"/>
  <c r="C4" i="4"/>
  <c r="G6" i="4" l="1"/>
  <c r="C6" i="4"/>
  <c r="N6" i="4"/>
  <c r="N9" i="4" s="1"/>
  <c r="N10" i="4" s="1"/>
  <c r="F6" i="4"/>
  <c r="F9" i="4" s="1"/>
  <c r="F10" i="4" s="1"/>
  <c r="M6" i="4"/>
  <c r="M9" i="4" s="1"/>
  <c r="M10" i="4" s="1"/>
  <c r="I6" i="4"/>
  <c r="I9" i="4" s="1"/>
  <c r="I10" i="4" s="1"/>
  <c r="E6" i="4"/>
  <c r="E9" i="4" s="1"/>
  <c r="E10" i="4" s="1"/>
  <c r="K6" i="4"/>
  <c r="K9" i="4" s="1"/>
  <c r="K10" i="4" s="1"/>
  <c r="L6" i="4"/>
  <c r="L9" i="4" s="1"/>
  <c r="L10" i="4" s="1"/>
  <c r="H6" i="4"/>
  <c r="H9" i="4" s="1"/>
  <c r="H10" i="4" s="1"/>
  <c r="D6" i="4"/>
  <c r="D9" i="4" s="1"/>
  <c r="D10" i="4" s="1"/>
  <c r="J6" i="4"/>
  <c r="J9" i="4" s="1"/>
  <c r="J10" i="4" s="1"/>
  <c r="C9" i="4" l="1"/>
  <c r="C10" i="4" s="1"/>
  <c r="C12" i="4" s="1"/>
  <c r="C8" i="4"/>
  <c r="G8" i="4"/>
  <c r="G9" i="4"/>
  <c r="G10" i="4" s="1"/>
  <c r="G14" i="4" s="1"/>
  <c r="L8" i="4"/>
  <c r="M8" i="4"/>
  <c r="J8" i="4"/>
  <c r="K8" i="4"/>
  <c r="D8" i="4"/>
  <c r="E8" i="4"/>
  <c r="F8" i="4"/>
  <c r="H8" i="4"/>
  <c r="I8" i="4"/>
  <c r="N8" i="4"/>
  <c r="C11" i="4" l="1"/>
  <c r="C30" i="4" s="1"/>
  <c r="C50" i="4" s="1"/>
  <c r="C13" i="4"/>
  <c r="G11" i="4"/>
  <c r="G30" i="4" s="1"/>
  <c r="G12" i="4"/>
  <c r="G13" i="4"/>
  <c r="C14" i="4"/>
  <c r="K11" i="4"/>
  <c r="K30" i="4" s="1"/>
  <c r="C76" i="4" l="1"/>
  <c r="C77" i="4" s="1"/>
  <c r="C78" i="4" s="1"/>
  <c r="C114" i="4" s="1"/>
  <c r="C109" i="4"/>
  <c r="C112" i="4" s="1"/>
  <c r="D110" i="4" s="1"/>
  <c r="C15" i="4"/>
  <c r="C18" i="4" s="1"/>
  <c r="C19" i="4" s="1"/>
  <c r="C20" i="4" s="1"/>
  <c r="C79" i="4"/>
  <c r="C80" i="4"/>
  <c r="G50" i="4"/>
  <c r="K50" i="4"/>
  <c r="G15" i="4"/>
  <c r="G18" i="4" s="1"/>
  <c r="G19" i="4" s="1"/>
  <c r="G20" i="4" s="1"/>
  <c r="G21" i="4" s="1"/>
  <c r="G22" i="4" s="1"/>
  <c r="G23" i="4" s="1"/>
  <c r="G24" i="4" s="1"/>
  <c r="K12" i="4"/>
  <c r="K14" i="4"/>
  <c r="K13" i="4"/>
  <c r="E11" i="4"/>
  <c r="E30" i="4" s="1"/>
  <c r="E12" i="4"/>
  <c r="E14" i="4"/>
  <c r="E13" i="4"/>
  <c r="M11" i="4"/>
  <c r="M30" i="4" s="1"/>
  <c r="M14" i="4"/>
  <c r="M13" i="4"/>
  <c r="M12" i="4"/>
  <c r="H11" i="4"/>
  <c r="H30" i="4" s="1"/>
  <c r="H12" i="4"/>
  <c r="H13" i="4"/>
  <c r="H14" i="4"/>
  <c r="D12" i="4"/>
  <c r="D11" i="4"/>
  <c r="D30" i="4" s="1"/>
  <c r="D14" i="4"/>
  <c r="D13" i="4"/>
  <c r="N11" i="4"/>
  <c r="N30" i="4" s="1"/>
  <c r="N12" i="4"/>
  <c r="N13" i="4"/>
  <c r="N14" i="4"/>
  <c r="F11" i="4"/>
  <c r="F30" i="4" s="1"/>
  <c r="F13" i="4"/>
  <c r="F12" i="4"/>
  <c r="F14" i="4"/>
  <c r="L11" i="4"/>
  <c r="L30" i="4" s="1"/>
  <c r="L12" i="4"/>
  <c r="L14" i="4"/>
  <c r="L13" i="4"/>
  <c r="J14" i="4"/>
  <c r="J12" i="4"/>
  <c r="J11" i="4"/>
  <c r="J30" i="4" s="1"/>
  <c r="J13" i="4"/>
  <c r="I11" i="4"/>
  <c r="I30" i="4" s="1"/>
  <c r="I13" i="4"/>
  <c r="I14" i="4"/>
  <c r="I12" i="4"/>
  <c r="G76" i="4" l="1"/>
  <c r="G77" i="4" s="1"/>
  <c r="G109" i="4"/>
  <c r="K76" i="4"/>
  <c r="K77" i="4" s="1"/>
  <c r="K79" i="4" s="1"/>
  <c r="K109" i="4"/>
  <c r="G79" i="4"/>
  <c r="G78" i="4"/>
  <c r="G114" i="4" s="1"/>
  <c r="G80" i="4"/>
  <c r="K78" i="4"/>
  <c r="K114" i="4" s="1"/>
  <c r="G26" i="4"/>
  <c r="G33" i="4" s="1"/>
  <c r="G25" i="4"/>
  <c r="G32" i="4" s="1"/>
  <c r="J50" i="4"/>
  <c r="D50" i="4"/>
  <c r="I50" i="4"/>
  <c r="L50" i="4"/>
  <c r="F50" i="4"/>
  <c r="N50" i="4"/>
  <c r="H50" i="4"/>
  <c r="M50" i="4"/>
  <c r="E50" i="4"/>
  <c r="C21" i="4"/>
  <c r="C22" i="4" s="1"/>
  <c r="C23" i="4" s="1"/>
  <c r="K15" i="4"/>
  <c r="K18" i="4" s="1"/>
  <c r="K19" i="4" s="1"/>
  <c r="K20" i="4" s="1"/>
  <c r="K21" i="4" s="1"/>
  <c r="K22" i="4" s="1"/>
  <c r="K23" i="4" s="1"/>
  <c r="G31" i="4"/>
  <c r="J15" i="4"/>
  <c r="J18" i="4" s="1"/>
  <c r="J19" i="4" s="1"/>
  <c r="J20" i="4" s="1"/>
  <c r="J21" i="4" s="1"/>
  <c r="J22" i="4" s="1"/>
  <c r="J23" i="4" s="1"/>
  <c r="E15" i="4"/>
  <c r="E18" i="4" s="1"/>
  <c r="E19" i="4" s="1"/>
  <c r="E20" i="4" s="1"/>
  <c r="E21" i="4" s="1"/>
  <c r="E22" i="4" s="1"/>
  <c r="E23" i="4" s="1"/>
  <c r="D15" i="4"/>
  <c r="D18" i="4" s="1"/>
  <c r="D19" i="4" s="1"/>
  <c r="D20" i="4" s="1"/>
  <c r="D21" i="4" s="1"/>
  <c r="D22" i="4" s="1"/>
  <c r="D23" i="4" s="1"/>
  <c r="M15" i="4"/>
  <c r="M18" i="4" s="1"/>
  <c r="M19" i="4" s="1"/>
  <c r="M20" i="4" s="1"/>
  <c r="M21" i="4" s="1"/>
  <c r="M22" i="4" s="1"/>
  <c r="M23" i="4" s="1"/>
  <c r="H15" i="4"/>
  <c r="H18" i="4" s="1"/>
  <c r="H19" i="4" s="1"/>
  <c r="H20" i="4" s="1"/>
  <c r="H21" i="4" s="1"/>
  <c r="H22" i="4" s="1"/>
  <c r="H23" i="4" s="1"/>
  <c r="N15" i="4"/>
  <c r="N18" i="4" s="1"/>
  <c r="N19" i="4" s="1"/>
  <c r="N20" i="4" s="1"/>
  <c r="N21" i="4" s="1"/>
  <c r="N22" i="4" s="1"/>
  <c r="N23" i="4" s="1"/>
  <c r="I15" i="4"/>
  <c r="I18" i="4" s="1"/>
  <c r="I19" i="4" s="1"/>
  <c r="I20" i="4" s="1"/>
  <c r="I21" i="4" s="1"/>
  <c r="I22" i="4" s="1"/>
  <c r="I23" i="4" s="1"/>
  <c r="L15" i="4"/>
  <c r="L18" i="4" s="1"/>
  <c r="L19" i="4" s="1"/>
  <c r="L20" i="4" s="1"/>
  <c r="L21" i="4" s="1"/>
  <c r="L22" i="4" s="1"/>
  <c r="L23" i="4" s="1"/>
  <c r="F15" i="4"/>
  <c r="F18" i="4" s="1"/>
  <c r="F19" i="4" s="1"/>
  <c r="F20" i="4" s="1"/>
  <c r="F21" i="4" s="1"/>
  <c r="F22" i="4" s="1"/>
  <c r="F23" i="4" s="1"/>
  <c r="E76" i="4" l="1"/>
  <c r="E77" i="4" s="1"/>
  <c r="E80" i="4" s="1"/>
  <c r="E109" i="4"/>
  <c r="F76" i="4"/>
  <c r="F77" i="4" s="1"/>
  <c r="F109" i="4"/>
  <c r="J76" i="4"/>
  <c r="J77" i="4" s="1"/>
  <c r="J78" i="4" s="1"/>
  <c r="J114" i="4" s="1"/>
  <c r="J109" i="4"/>
  <c r="K80" i="4"/>
  <c r="N76" i="4"/>
  <c r="N77" i="4" s="1"/>
  <c r="N80" i="4" s="1"/>
  <c r="N109" i="4"/>
  <c r="D76" i="4"/>
  <c r="D77" i="4" s="1"/>
  <c r="D109" i="4"/>
  <c r="D112" i="4" s="1"/>
  <c r="E110" i="4" s="1"/>
  <c r="M76" i="4"/>
  <c r="M77" i="4" s="1"/>
  <c r="M80" i="4" s="1"/>
  <c r="M109" i="4"/>
  <c r="L76" i="4"/>
  <c r="L77" i="4" s="1"/>
  <c r="L109" i="4"/>
  <c r="H76" i="4"/>
  <c r="H77" i="4" s="1"/>
  <c r="H80" i="4" s="1"/>
  <c r="H109" i="4"/>
  <c r="I76" i="4"/>
  <c r="I77" i="4" s="1"/>
  <c r="I78" i="4" s="1"/>
  <c r="I114" i="4" s="1"/>
  <c r="I109" i="4"/>
  <c r="L78" i="4"/>
  <c r="L114" i="4" s="1"/>
  <c r="L80" i="4"/>
  <c r="L79" i="4"/>
  <c r="H79" i="4"/>
  <c r="I79" i="4"/>
  <c r="I80" i="4"/>
  <c r="D78" i="4"/>
  <c r="D114" i="4" s="1"/>
  <c r="D80" i="4"/>
  <c r="D79" i="4"/>
  <c r="E78" i="4"/>
  <c r="E114" i="4" s="1"/>
  <c r="E79" i="4"/>
  <c r="F80" i="4"/>
  <c r="F78" i="4"/>
  <c r="F114" i="4" s="1"/>
  <c r="F79" i="4"/>
  <c r="J80" i="4"/>
  <c r="J79" i="4"/>
  <c r="G27" i="4"/>
  <c r="G37" i="4"/>
  <c r="G38" i="4" s="1"/>
  <c r="G39" i="4" s="1"/>
  <c r="G40" i="4" s="1"/>
  <c r="G41" i="4" s="1"/>
  <c r="G42" i="4" s="1"/>
  <c r="G43" i="4" s="1"/>
  <c r="G46" i="4" s="1"/>
  <c r="G53" i="4" s="1"/>
  <c r="G34" i="4"/>
  <c r="C26" i="4"/>
  <c r="C33" i="4" s="1"/>
  <c r="C25" i="4"/>
  <c r="C32" i="4" s="1"/>
  <c r="C24" i="4"/>
  <c r="H24" i="4"/>
  <c r="H25" i="4"/>
  <c r="H32" i="4" s="1"/>
  <c r="H26" i="4"/>
  <c r="H33" i="4" s="1"/>
  <c r="L24" i="4"/>
  <c r="L25" i="4"/>
  <c r="L32" i="4" s="1"/>
  <c r="L26" i="4"/>
  <c r="L33" i="4" s="1"/>
  <c r="M24" i="4"/>
  <c r="M25" i="4"/>
  <c r="M32" i="4" s="1"/>
  <c r="M26" i="4"/>
  <c r="M33" i="4" s="1"/>
  <c r="J26" i="4"/>
  <c r="J33" i="4" s="1"/>
  <c r="J24" i="4"/>
  <c r="J25" i="4"/>
  <c r="J32" i="4" s="1"/>
  <c r="I25" i="4"/>
  <c r="I32" i="4" s="1"/>
  <c r="I24" i="4"/>
  <c r="I26" i="4"/>
  <c r="I33" i="4" s="1"/>
  <c r="D24" i="4"/>
  <c r="D25" i="4"/>
  <c r="D32" i="4" s="1"/>
  <c r="D26" i="4"/>
  <c r="D33" i="4" s="1"/>
  <c r="F26" i="4"/>
  <c r="F33" i="4" s="1"/>
  <c r="F25" i="4"/>
  <c r="F32" i="4" s="1"/>
  <c r="F24" i="4"/>
  <c r="N26" i="4"/>
  <c r="N33" i="4" s="1"/>
  <c r="N24" i="4"/>
  <c r="N25" i="4"/>
  <c r="N32" i="4" s="1"/>
  <c r="E26" i="4"/>
  <c r="E33" i="4" s="1"/>
  <c r="E24" i="4"/>
  <c r="E25" i="4"/>
  <c r="E32" i="4" s="1"/>
  <c r="K25" i="4"/>
  <c r="K32" i="4" s="1"/>
  <c r="K26" i="4"/>
  <c r="K33" i="4" s="1"/>
  <c r="K24" i="4"/>
  <c r="N79" i="4" l="1"/>
  <c r="H78" i="4"/>
  <c r="H114" i="4" s="1"/>
  <c r="M79" i="4"/>
  <c r="E112" i="4"/>
  <c r="F110" i="4" s="1"/>
  <c r="F112" i="4" s="1"/>
  <c r="G110" i="4" s="1"/>
  <c r="G112" i="4" s="1"/>
  <c r="H110" i="4" s="1"/>
  <c r="H112" i="4" s="1"/>
  <c r="I110" i="4" s="1"/>
  <c r="I112" i="4" s="1"/>
  <c r="J110" i="4" s="1"/>
  <c r="J112" i="4" s="1"/>
  <c r="K110" i="4" s="1"/>
  <c r="K112" i="4" s="1"/>
  <c r="L110" i="4" s="1"/>
  <c r="L112" i="4" s="1"/>
  <c r="M110" i="4" s="1"/>
  <c r="M112" i="4" s="1"/>
  <c r="N110" i="4" s="1"/>
  <c r="N112" i="4" s="1"/>
  <c r="N78" i="4"/>
  <c r="N114" i="4" s="1"/>
  <c r="M78" i="4"/>
  <c r="M114" i="4" s="1"/>
  <c r="G68" i="4"/>
  <c r="G69" i="4" s="1"/>
  <c r="G70" i="4" s="1"/>
  <c r="G99" i="4"/>
  <c r="G100" i="4" s="1"/>
  <c r="G44" i="4"/>
  <c r="G51" i="4" s="1"/>
  <c r="G83" i="4" s="1"/>
  <c r="G84" i="4" s="1"/>
  <c r="G85" i="4" s="1"/>
  <c r="C27" i="4"/>
  <c r="G45" i="4"/>
  <c r="G52" i="4" s="1"/>
  <c r="G95" i="4" s="1"/>
  <c r="G96" i="4" s="1"/>
  <c r="C31" i="4"/>
  <c r="C37" i="4" s="1"/>
  <c r="N27" i="4"/>
  <c r="N31" i="4"/>
  <c r="J27" i="4"/>
  <c r="J31" i="4"/>
  <c r="M27" i="4"/>
  <c r="M31" i="4"/>
  <c r="K27" i="4"/>
  <c r="K31" i="4"/>
  <c r="E27" i="4"/>
  <c r="E31" i="4"/>
  <c r="I27" i="4"/>
  <c r="I31" i="4"/>
  <c r="F27" i="4"/>
  <c r="F31" i="4"/>
  <c r="H27" i="4"/>
  <c r="H31" i="4"/>
  <c r="D27" i="4"/>
  <c r="D31" i="4"/>
  <c r="L27" i="4"/>
  <c r="L31" i="4"/>
  <c r="G86" i="4" l="1"/>
  <c r="G102" i="4"/>
  <c r="G101" i="4"/>
  <c r="G63" i="4"/>
  <c r="G64" i="4" s="1"/>
  <c r="G65" i="4" s="1"/>
  <c r="G88" i="4"/>
  <c r="G89" i="4" s="1"/>
  <c r="G91" i="4" s="1"/>
  <c r="G58" i="4"/>
  <c r="G54" i="4"/>
  <c r="G47" i="4"/>
  <c r="L37" i="4"/>
  <c r="L38" i="4" s="1"/>
  <c r="L39" i="4" s="1"/>
  <c r="L40" i="4" s="1"/>
  <c r="L41" i="4" s="1"/>
  <c r="L42" i="4" s="1"/>
  <c r="L43" i="4" s="1"/>
  <c r="L46" i="4" s="1"/>
  <c r="L53" i="4" s="1"/>
  <c r="L34" i="4"/>
  <c r="H37" i="4"/>
  <c r="H38" i="4" s="1"/>
  <c r="H39" i="4" s="1"/>
  <c r="H40" i="4" s="1"/>
  <c r="H41" i="4" s="1"/>
  <c r="H42" i="4" s="1"/>
  <c r="H43" i="4" s="1"/>
  <c r="H44" i="4" s="1"/>
  <c r="H34" i="4"/>
  <c r="I37" i="4"/>
  <c r="I38" i="4" s="1"/>
  <c r="I39" i="4" s="1"/>
  <c r="I40" i="4" s="1"/>
  <c r="I41" i="4" s="1"/>
  <c r="I42" i="4" s="1"/>
  <c r="I43" i="4" s="1"/>
  <c r="I44" i="4" s="1"/>
  <c r="I34" i="4"/>
  <c r="K37" i="4"/>
  <c r="K38" i="4" s="1"/>
  <c r="K39" i="4" s="1"/>
  <c r="K40" i="4" s="1"/>
  <c r="K41" i="4" s="1"/>
  <c r="K42" i="4" s="1"/>
  <c r="K43" i="4" s="1"/>
  <c r="K44" i="4" s="1"/>
  <c r="K34" i="4"/>
  <c r="J37" i="4"/>
  <c r="J38" i="4" s="1"/>
  <c r="J39" i="4" s="1"/>
  <c r="J40" i="4" s="1"/>
  <c r="J41" i="4" s="1"/>
  <c r="J42" i="4" s="1"/>
  <c r="J43" i="4" s="1"/>
  <c r="J46" i="4" s="1"/>
  <c r="J53" i="4" s="1"/>
  <c r="J34" i="4"/>
  <c r="C38" i="4"/>
  <c r="C39" i="4" s="1"/>
  <c r="C40" i="4" s="1"/>
  <c r="C41" i="4" s="1"/>
  <c r="C42" i="4" s="1"/>
  <c r="C43" i="4" s="1"/>
  <c r="C46" i="4" s="1"/>
  <c r="C53" i="4" s="1"/>
  <c r="C34" i="4"/>
  <c r="D37" i="4"/>
  <c r="D38" i="4" s="1"/>
  <c r="D39" i="4" s="1"/>
  <c r="D40" i="4" s="1"/>
  <c r="D41" i="4" s="1"/>
  <c r="D42" i="4" s="1"/>
  <c r="D43" i="4" s="1"/>
  <c r="D45" i="4" s="1"/>
  <c r="D52" i="4" s="1"/>
  <c r="D95" i="4" s="1"/>
  <c r="D96" i="4" s="1"/>
  <c r="D34" i="4"/>
  <c r="F37" i="4"/>
  <c r="F38" i="4" s="1"/>
  <c r="F39" i="4" s="1"/>
  <c r="F40" i="4" s="1"/>
  <c r="F41" i="4" s="1"/>
  <c r="F42" i="4" s="1"/>
  <c r="F43" i="4" s="1"/>
  <c r="F46" i="4" s="1"/>
  <c r="F53" i="4" s="1"/>
  <c r="F34" i="4"/>
  <c r="E37" i="4"/>
  <c r="E38" i="4" s="1"/>
  <c r="E39" i="4" s="1"/>
  <c r="E40" i="4" s="1"/>
  <c r="E41" i="4" s="1"/>
  <c r="E42" i="4" s="1"/>
  <c r="E43" i="4" s="1"/>
  <c r="E45" i="4" s="1"/>
  <c r="E52" i="4" s="1"/>
  <c r="E95" i="4" s="1"/>
  <c r="E96" i="4" s="1"/>
  <c r="E34" i="4"/>
  <c r="M37" i="4"/>
  <c r="M38" i="4" s="1"/>
  <c r="M39" i="4" s="1"/>
  <c r="M40" i="4" s="1"/>
  <c r="M41" i="4" s="1"/>
  <c r="M42" i="4" s="1"/>
  <c r="M43" i="4" s="1"/>
  <c r="M44" i="4" s="1"/>
  <c r="M34" i="4"/>
  <c r="N37" i="4"/>
  <c r="N38" i="4" s="1"/>
  <c r="N39" i="4" s="1"/>
  <c r="N40" i="4" s="1"/>
  <c r="N41" i="4" s="1"/>
  <c r="N42" i="4" s="1"/>
  <c r="N43" i="4" s="1"/>
  <c r="N45" i="4" s="1"/>
  <c r="N52" i="4" s="1"/>
  <c r="N95" i="4" s="1"/>
  <c r="N96" i="4" s="1"/>
  <c r="N34" i="4"/>
  <c r="G104" i="4" l="1"/>
  <c r="J68" i="4"/>
  <c r="J69" i="4" s="1"/>
  <c r="J70" i="4" s="1"/>
  <c r="J99" i="4"/>
  <c r="J100" i="4" s="1"/>
  <c r="L68" i="4"/>
  <c r="L69" i="4" s="1"/>
  <c r="L70" i="4" s="1"/>
  <c r="L99" i="4"/>
  <c r="L100" i="4" s="1"/>
  <c r="F68" i="4"/>
  <c r="F69" i="4" s="1"/>
  <c r="F70" i="4" s="1"/>
  <c r="F99" i="4"/>
  <c r="F100" i="4" s="1"/>
  <c r="C68" i="4"/>
  <c r="C69" i="4" s="1"/>
  <c r="C70" i="4" s="1"/>
  <c r="C99" i="4"/>
  <c r="C100" i="4" s="1"/>
  <c r="C45" i="4"/>
  <c r="C52" i="4" s="1"/>
  <c r="N63" i="4"/>
  <c r="N64" i="4" s="1"/>
  <c r="N65" i="4" s="1"/>
  <c r="N88" i="4"/>
  <c r="N89" i="4" s="1"/>
  <c r="D63" i="4"/>
  <c r="D64" i="4" s="1"/>
  <c r="D65" i="4" s="1"/>
  <c r="D88" i="4"/>
  <c r="D89" i="4" s="1"/>
  <c r="E63" i="4"/>
  <c r="E64" i="4" s="1"/>
  <c r="E65" i="4" s="1"/>
  <c r="E88" i="4"/>
  <c r="E89" i="4" s="1"/>
  <c r="I46" i="4"/>
  <c r="I53" i="4" s="1"/>
  <c r="E46" i="4"/>
  <c r="E53" i="4" s="1"/>
  <c r="J44" i="4"/>
  <c r="J51" i="4" s="1"/>
  <c r="J83" i="4" s="1"/>
  <c r="J84" i="4" s="1"/>
  <c r="J85" i="4" s="1"/>
  <c r="G59" i="4"/>
  <c r="G60" i="4"/>
  <c r="G72" i="4" s="1"/>
  <c r="N44" i="4"/>
  <c r="K45" i="4"/>
  <c r="K52" i="4" s="1"/>
  <c r="K95" i="4" s="1"/>
  <c r="K96" i="4" s="1"/>
  <c r="N46" i="4"/>
  <c r="N53" i="4" s="1"/>
  <c r="L44" i="4"/>
  <c r="L51" i="4" s="1"/>
  <c r="L83" i="4" s="1"/>
  <c r="L84" i="4" s="1"/>
  <c r="L85" i="4" s="1"/>
  <c r="D44" i="4"/>
  <c r="D51" i="4" s="1"/>
  <c r="D83" i="4" s="1"/>
  <c r="D84" i="4" s="1"/>
  <c r="D85" i="4" s="1"/>
  <c r="I45" i="4"/>
  <c r="I52" i="4" s="1"/>
  <c r="I95" i="4" s="1"/>
  <c r="I96" i="4" s="1"/>
  <c r="L45" i="4"/>
  <c r="L52" i="4" s="1"/>
  <c r="L95" i="4" s="1"/>
  <c r="L96" i="4" s="1"/>
  <c r="E44" i="4"/>
  <c r="E51" i="4" s="1"/>
  <c r="E83" i="4" s="1"/>
  <c r="E84" i="4" s="1"/>
  <c r="E85" i="4" s="1"/>
  <c r="D46" i="4"/>
  <c r="D53" i="4" s="1"/>
  <c r="J45" i="4"/>
  <c r="J52" i="4" s="1"/>
  <c r="J95" i="4" s="1"/>
  <c r="J96" i="4" s="1"/>
  <c r="H45" i="4"/>
  <c r="H52" i="4" s="1"/>
  <c r="H95" i="4" s="1"/>
  <c r="H96" i="4" s="1"/>
  <c r="M45" i="4"/>
  <c r="M52" i="4" s="1"/>
  <c r="M95" i="4" s="1"/>
  <c r="M96" i="4" s="1"/>
  <c r="K46" i="4"/>
  <c r="K53" i="4" s="1"/>
  <c r="M46" i="4"/>
  <c r="M53" i="4" s="1"/>
  <c r="F44" i="4"/>
  <c r="F51" i="4" s="1"/>
  <c r="F83" i="4" s="1"/>
  <c r="F84" i="4" s="1"/>
  <c r="F85" i="4" s="1"/>
  <c r="H46" i="4"/>
  <c r="H53" i="4" s="1"/>
  <c r="F45" i="4"/>
  <c r="F52" i="4" s="1"/>
  <c r="F95" i="4" s="1"/>
  <c r="F96" i="4" s="1"/>
  <c r="C44" i="4"/>
  <c r="I51" i="4"/>
  <c r="I83" i="4" s="1"/>
  <c r="I84" i="4" s="1"/>
  <c r="I85" i="4" s="1"/>
  <c r="M51" i="4"/>
  <c r="M83" i="4" s="1"/>
  <c r="M84" i="4" s="1"/>
  <c r="M85" i="4" s="1"/>
  <c r="H51" i="4"/>
  <c r="H83" i="4" s="1"/>
  <c r="H84" i="4" s="1"/>
  <c r="H85" i="4" s="1"/>
  <c r="K51" i="4"/>
  <c r="K83" i="4" s="1"/>
  <c r="K84" i="4" s="1"/>
  <c r="K85" i="4" s="1"/>
  <c r="E86" i="4" l="1"/>
  <c r="E91" i="4" s="1"/>
  <c r="L86" i="4"/>
  <c r="I86" i="4"/>
  <c r="F86" i="4"/>
  <c r="J86" i="4"/>
  <c r="M86" i="4"/>
  <c r="K86" i="4"/>
  <c r="H86" i="4"/>
  <c r="D86" i="4"/>
  <c r="D91" i="4" s="1"/>
  <c r="M68" i="4"/>
  <c r="M69" i="4" s="1"/>
  <c r="M70" i="4" s="1"/>
  <c r="M99" i="4"/>
  <c r="M100" i="4" s="1"/>
  <c r="H68" i="4"/>
  <c r="H69" i="4" s="1"/>
  <c r="H70" i="4" s="1"/>
  <c r="H99" i="4"/>
  <c r="H100" i="4" s="1"/>
  <c r="I68" i="4"/>
  <c r="I69" i="4" s="1"/>
  <c r="I70" i="4" s="1"/>
  <c r="I99" i="4"/>
  <c r="I100" i="4" s="1"/>
  <c r="C102" i="4"/>
  <c r="C101" i="4"/>
  <c r="L101" i="4"/>
  <c r="L102" i="4"/>
  <c r="N68" i="4"/>
  <c r="N69" i="4" s="1"/>
  <c r="N70" i="4" s="1"/>
  <c r="N99" i="4"/>
  <c r="N100" i="4" s="1"/>
  <c r="F102" i="4"/>
  <c r="F101" i="4"/>
  <c r="J101" i="4"/>
  <c r="J102" i="4"/>
  <c r="K68" i="4"/>
  <c r="K69" i="4" s="1"/>
  <c r="K70" i="4" s="1"/>
  <c r="K99" i="4"/>
  <c r="K100" i="4" s="1"/>
  <c r="D68" i="4"/>
  <c r="D69" i="4" s="1"/>
  <c r="D70" i="4" s="1"/>
  <c r="D99" i="4"/>
  <c r="D100" i="4" s="1"/>
  <c r="E68" i="4"/>
  <c r="E69" i="4" s="1"/>
  <c r="E70" i="4" s="1"/>
  <c r="E99" i="4"/>
  <c r="E100" i="4" s="1"/>
  <c r="C63" i="4"/>
  <c r="C64" i="4" s="1"/>
  <c r="C65" i="4" s="1"/>
  <c r="C95" i="4"/>
  <c r="C96" i="4" s="1"/>
  <c r="C88" i="4"/>
  <c r="C89" i="4" s="1"/>
  <c r="H63" i="4"/>
  <c r="H64" i="4" s="1"/>
  <c r="H65" i="4" s="1"/>
  <c r="H88" i="4"/>
  <c r="H89" i="4" s="1"/>
  <c r="L63" i="4"/>
  <c r="L64" i="4" s="1"/>
  <c r="L65" i="4" s="1"/>
  <c r="L88" i="4"/>
  <c r="L89" i="4" s="1"/>
  <c r="L91" i="4" s="1"/>
  <c r="J63" i="4"/>
  <c r="J64" i="4" s="1"/>
  <c r="J65" i="4" s="1"/>
  <c r="J88" i="4"/>
  <c r="J89" i="4" s="1"/>
  <c r="I63" i="4"/>
  <c r="I64" i="4" s="1"/>
  <c r="I65" i="4" s="1"/>
  <c r="I88" i="4"/>
  <c r="I89" i="4" s="1"/>
  <c r="K63" i="4"/>
  <c r="K64" i="4" s="1"/>
  <c r="K65" i="4" s="1"/>
  <c r="K88" i="4"/>
  <c r="K89" i="4" s="1"/>
  <c r="F63" i="4"/>
  <c r="F64" i="4" s="1"/>
  <c r="F65" i="4" s="1"/>
  <c r="F88" i="4"/>
  <c r="F89" i="4" s="1"/>
  <c r="M63" i="4"/>
  <c r="M64" i="4" s="1"/>
  <c r="M65" i="4" s="1"/>
  <c r="M88" i="4"/>
  <c r="M89" i="4" s="1"/>
  <c r="I47" i="4"/>
  <c r="N47" i="4"/>
  <c r="N51" i="4"/>
  <c r="E47" i="4"/>
  <c r="E58" i="4"/>
  <c r="E54" i="4"/>
  <c r="L58" i="4"/>
  <c r="L54" i="4"/>
  <c r="K58" i="4"/>
  <c r="K54" i="4"/>
  <c r="I58" i="4"/>
  <c r="I54" i="4"/>
  <c r="F58" i="4"/>
  <c r="F54" i="4"/>
  <c r="H58" i="4"/>
  <c r="H54" i="4"/>
  <c r="J58" i="4"/>
  <c r="J54" i="4"/>
  <c r="D58" i="4"/>
  <c r="D54" i="4"/>
  <c r="M58" i="4"/>
  <c r="M54" i="4"/>
  <c r="L47" i="4"/>
  <c r="C47" i="4"/>
  <c r="C51" i="4"/>
  <c r="C83" i="4" s="1"/>
  <c r="C84" i="4" s="1"/>
  <c r="C85" i="4" s="1"/>
  <c r="J47" i="4"/>
  <c r="H47" i="4"/>
  <c r="K47" i="4"/>
  <c r="D47" i="4"/>
  <c r="F47" i="4"/>
  <c r="M47" i="4"/>
  <c r="J104" i="4" l="1"/>
  <c r="I91" i="4"/>
  <c r="M91" i="4"/>
  <c r="J91" i="4"/>
  <c r="H91" i="4"/>
  <c r="F91" i="4"/>
  <c r="K91" i="4"/>
  <c r="F104" i="4"/>
  <c r="L104" i="4"/>
  <c r="C104" i="4"/>
  <c r="C86" i="4"/>
  <c r="C91" i="4" s="1"/>
  <c r="I101" i="4"/>
  <c r="I102" i="4"/>
  <c r="D101" i="4"/>
  <c r="D102" i="4"/>
  <c r="N101" i="4"/>
  <c r="N102" i="4"/>
  <c r="H101" i="4"/>
  <c r="H102" i="4"/>
  <c r="E101" i="4"/>
  <c r="E102" i="4"/>
  <c r="K102" i="4"/>
  <c r="K101" i="4"/>
  <c r="M101" i="4"/>
  <c r="M102" i="4"/>
  <c r="N58" i="4"/>
  <c r="N60" i="4" s="1"/>
  <c r="N72" i="4" s="1"/>
  <c r="N83" i="4"/>
  <c r="N84" i="4" s="1"/>
  <c r="N85" i="4" s="1"/>
  <c r="N54" i="4"/>
  <c r="F60" i="4"/>
  <c r="F72" i="4" s="1"/>
  <c r="F59" i="4"/>
  <c r="C58" i="4"/>
  <c r="C54" i="4"/>
  <c r="M59" i="4"/>
  <c r="M60" i="4"/>
  <c r="M72" i="4" s="1"/>
  <c r="J60" i="4"/>
  <c r="J72" i="4" s="1"/>
  <c r="J59" i="4"/>
  <c r="H59" i="4"/>
  <c r="H60" i="4"/>
  <c r="H72" i="4" s="1"/>
  <c r="I60" i="4"/>
  <c r="I72" i="4" s="1"/>
  <c r="I59" i="4"/>
  <c r="L59" i="4"/>
  <c r="L60" i="4"/>
  <c r="L72" i="4" s="1"/>
  <c r="D59" i="4"/>
  <c r="D60" i="4"/>
  <c r="D72" i="4" s="1"/>
  <c r="K59" i="4"/>
  <c r="K60" i="4"/>
  <c r="K72" i="4" s="1"/>
  <c r="E59" i="4"/>
  <c r="E60" i="4"/>
  <c r="E72" i="4" s="1"/>
  <c r="K104" i="4" l="1"/>
  <c r="M104" i="4"/>
  <c r="E104" i="4"/>
  <c r="N104" i="4"/>
  <c r="I104" i="4"/>
  <c r="H104" i="4"/>
  <c r="D104" i="4"/>
  <c r="N86" i="4"/>
  <c r="N91" i="4" s="1"/>
  <c r="N59" i="4"/>
  <c r="C59" i="4"/>
  <c r="C60" i="4"/>
  <c r="C72" i="4" s="1"/>
</calcChain>
</file>

<file path=xl/sharedStrings.xml><?xml version="1.0" encoding="utf-8"?>
<sst xmlns="http://schemas.openxmlformats.org/spreadsheetml/2006/main" count="308" uniqueCount="105">
  <si>
    <t>Notes on Input Dataset (repeated in the classroom page)</t>
  </si>
  <si>
    <t>- Only absolute values are provided for each month.</t>
  </si>
  <si>
    <t>- Percent values remain the same month over month and are therefore mentioned only in the first column.</t>
  </si>
  <si>
    <t>- Left indented values sum up to the row above it.</t>
  </si>
  <si>
    <t>- Rows highlighted in yellow are ‘bootstrap rows’. They are only populated for the month of Dec 2018. 
They are needed to calculate some of the rows for Jan 2019; the first month of the model. 
For the remaining months, you need to calculate the actual values for the bootstrap rows.</t>
  </si>
  <si>
    <t>- Unless otherwise stated, all percentages are calculated off of the previous level and not the top level.</t>
  </si>
  <si>
    <t>- For any extra steps in a funnel that you would like to add, feel free to make assumptions about numbers.</t>
  </si>
  <si>
    <t>Acquisition - Team Project</t>
  </si>
  <si>
    <t>% Learners that start invitation flow</t>
  </si>
  <si>
    <t>Invitation flow completion rate</t>
  </si>
  <si>
    <t># Invitations per inviter</t>
  </si>
  <si>
    <t>% Recipients that open the invitation</t>
  </si>
  <si>
    <t>% Recipients that click the invitation</t>
  </si>
  <si>
    <t>% Recipients that finish the signup flow...</t>
  </si>
  <si>
    <t>...Basic</t>
  </si>
  <si>
    <t>...Pro</t>
  </si>
  <si>
    <t>...Premium</t>
  </si>
  <si>
    <t>Acquisition - Paid Referral</t>
  </si>
  <si>
    <t>Acquisition - Paid Search</t>
  </si>
  <si>
    <t>Total Ad Budget</t>
  </si>
  <si>
    <t>Cost per Click (CpC)</t>
  </si>
  <si>
    <t>Ad CTR on Google</t>
  </si>
  <si>
    <t>% Landing page visitors that start the signup flow</t>
  </si>
  <si>
    <t>% Landing page visitors that complete the signup flow...</t>
  </si>
  <si>
    <t>...Free</t>
  </si>
  <si>
    <t>Credit Card Fees</t>
  </si>
  <si>
    <t>Stripe Charge - Percentage</t>
  </si>
  <si>
    <t>Stripe Charge - Flat</t>
  </si>
  <si>
    <t>Support Cost</t>
  </si>
  <si>
    <t>Support cost per day - Free</t>
  </si>
  <si>
    <t>Support cost per day - Basic</t>
  </si>
  <si>
    <t>Support cost per day - Pro</t>
  </si>
  <si>
    <t>Support cost per day - Premium</t>
  </si>
  <si>
    <t>Average days before plan change or cancellation - Free</t>
  </si>
  <si>
    <t>Average days before plan change or cancellation - Basic</t>
  </si>
  <si>
    <t>Average days before plan change or cancellation - Pro</t>
  </si>
  <si>
    <t>Average days before plan change or cancellation - Premium</t>
  </si>
  <si>
    <t>Learner Licenses Purchased</t>
  </si>
  <si>
    <t>Basic Tier</t>
  </si>
  <si>
    <t>Pro Tier</t>
  </si>
  <si>
    <t>Premium Tier</t>
  </si>
  <si>
    <t>Plan Upsell</t>
  </si>
  <si>
    <t>Free Tier</t>
  </si>
  <si>
    <t>% Learners that are upsold higher plan</t>
  </si>
  <si>
    <t>% Learners that convert on upsell...</t>
  </si>
  <si>
    <t>% Learners that convert on upsell - Premium</t>
  </si>
  <si>
    <t>Plan Downgrade</t>
  </si>
  <si>
    <t>% Learners that start the plan downgrade flow</t>
  </si>
  <si>
    <t>% Learners that complete the downgrade to Basic</t>
  </si>
  <si>
    <t>% Learners that complete the downgrade...</t>
  </si>
  <si>
    <t>Plan Cancellation</t>
  </si>
  <si>
    <t>% Learners that start plan cancellation flow</t>
  </si>
  <si>
    <t>% Learners that abandon cancellation flow and stay on original plan</t>
  </si>
  <si>
    <t>% Learners that complete cancellation</t>
  </si>
  <si>
    <t>Non Paying Learners - Growth Accounting</t>
  </si>
  <si>
    <t>Reactivated</t>
  </si>
  <si>
    <t>Churned</t>
  </si>
  <si>
    <t>Total</t>
  </si>
  <si>
    <t>Total - Upgraded Users</t>
  </si>
  <si>
    <t>Combined Total (Non Paying + Upgraded)</t>
  </si>
  <si>
    <t>Paying Learners - Growth Accounting (Start of Month)</t>
  </si>
  <si>
    <t>New</t>
  </si>
  <si>
    <t>Basic</t>
  </si>
  <si>
    <t>Professional</t>
  </si>
  <si>
    <t>Premium</t>
  </si>
  <si>
    <t>Paying Learners - Growth Accounting (End of Month)</t>
  </si>
  <si>
    <t>Revenue Accounting</t>
  </si>
  <si>
    <t>Recurring Overage Upsell</t>
  </si>
  <si>
    <t>% Learners that are recommended a class</t>
  </si>
  <si>
    <t>% Recommendation conversion rate</t>
  </si>
  <si>
    <t>% Learners that reach plan allowance</t>
  </si>
  <si>
    <t>% Learners at plan allowance that are upsold plan overage</t>
  </si>
  <si>
    <t>% Learners that purchase overage</t>
  </si>
  <si>
    <t>Avg. Overage - Number of classes above plan allowance</t>
  </si>
  <si>
    <t># Learners that are recommended a class</t>
  </si>
  <si>
    <t>Paying Learners - Growth Accounting (Start of Month)</t>
  </si>
  <si>
    <t>Paying Learners - Growth Accounting (End of Month)</t>
  </si>
  <si>
    <t>Impressions</t>
  </si>
  <si>
    <t>Clicks</t>
  </si>
  <si>
    <t>Number of free customers</t>
  </si>
  <si>
    <t>Number of Basic Customers</t>
  </si>
  <si>
    <t>Number of Pro Customers</t>
  </si>
  <si>
    <t>Number of Premium Customers</t>
  </si>
  <si>
    <t>PAID SEARCH ACQUISITION</t>
  </si>
  <si>
    <t>TEAM PROJECT INVITATION ACQUISITION</t>
  </si>
  <si>
    <t>Total number of paying customers</t>
  </si>
  <si>
    <t>PAID REFERRAL ACQUISITION</t>
  </si>
  <si>
    <t>BLENDED PAID SEARCH AND REFERRAL ACQUISITION</t>
  </si>
  <si>
    <t>BLENDED PAID SEARCH REFERRAL AND TEAM PROJECT ACQUISITION</t>
  </si>
  <si>
    <t>Total Customers</t>
  </si>
  <si>
    <t>Total Cancellations</t>
  </si>
  <si>
    <t>CANCELLATIONS</t>
  </si>
  <si>
    <t>UPSELLS</t>
  </si>
  <si>
    <t>DOWNGRADES</t>
  </si>
  <si>
    <t>Total Upsells</t>
  </si>
  <si>
    <t>Total Downgrades</t>
  </si>
  <si>
    <t>New Customers</t>
  </si>
  <si>
    <t>Returning Customers</t>
  </si>
  <si>
    <t>Reactivated Customers</t>
  </si>
  <si>
    <t>Total Non Paying Customers</t>
  </si>
  <si>
    <t>Churned Customers</t>
  </si>
  <si>
    <t>Total Upgraded users to Basic</t>
  </si>
  <si>
    <t>Churn Rate</t>
  </si>
  <si>
    <t>Retention Rate</t>
  </si>
  <si>
    <t>Combined Churn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</si>
</sst>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mmm\ yyyy"/>
    <numFmt numFmtId="165" formatCode="&quot;$&quot;#,##0"/>
    <numFmt numFmtId="166" formatCode="&quot;$&quot;#,##0.00"/>
    <numFmt numFmtId="167" formatCode="_(&quot;$&quot;* #,##0.00_);_(&quot;$&quot;* \(#,##0.00\);_(&quot;$&quot;* &quot;-&quot;??_);_(@_)"/>
    <numFmt numFmtId="168" formatCode="0.0"/>
    <numFmt numFmtId="170" formatCode="_(* #,##0_);_(* \(#,##0\);_(* &quot;-&quot;??_);_(@_)"/>
    <numFmt numFmtId="171" formatCode="[$$-409]#,##0_);\([$$-409]#,##0\)"/>
    <numFmt numFmtId="172" formatCode="[$$-409]#,##0.0_);\([$$-409]#,##0.0\)"/>
  </numFmts>
  <fonts count="23" x14ac:knownFonts="1">
    <font>
      <sz val="10"/>
      <color rgb="FF000000"/>
      <name val="Arial"/>
    </font>
    <font>
      <b/>
      <sz val="14"/>
      <name val="Arial"/>
    </font>
    <font>
      <sz val="12"/>
      <color rgb="FF4F4F4F"/>
      <name val="Arial"/>
    </font>
    <font>
      <sz val="12"/>
      <color theme="1"/>
      <name val="Arial"/>
    </font>
    <font>
      <sz val="12"/>
      <color rgb="FF3D85C6"/>
      <name val="Arial"/>
    </font>
    <font>
      <b/>
      <sz val="14"/>
      <color rgb="FF0B5394"/>
      <name val="Arial"/>
    </font>
    <font>
      <sz val="10"/>
      <color theme="1"/>
      <name val="Arial"/>
    </font>
    <font>
      <sz val="14"/>
      <color rgb="FF3D85C6"/>
      <name val="Arial"/>
    </font>
    <font>
      <i/>
      <sz val="11"/>
      <color rgb="FF3D85C6"/>
      <name val="Arial"/>
    </font>
    <font>
      <i/>
      <sz val="11"/>
      <color rgb="FF0000FF"/>
      <name val="Arial"/>
    </font>
    <font>
      <sz val="12"/>
      <color rgb="FF7F6000"/>
      <name val="Arial"/>
    </font>
    <font>
      <i/>
      <sz val="12"/>
      <color rgb="FF3D85C6"/>
      <name val="Arial"/>
    </font>
    <font>
      <sz val="10"/>
      <color rgb="FF3D85C6"/>
      <name val="Arial"/>
    </font>
    <font>
      <i/>
      <sz val="12"/>
      <color rgb="FF7F6000"/>
      <name val="Arial"/>
    </font>
    <font>
      <sz val="10"/>
      <color rgb="FF7F6000"/>
      <name val="Arial"/>
    </font>
    <font>
      <b/>
      <sz val="14"/>
      <name val="Arial"/>
    </font>
    <font>
      <sz val="14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7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3" borderId="0" xfId="0" applyFont="1" applyFill="1"/>
    <xf numFmtId="0" fontId="6" fillId="3" borderId="0" xfId="0" applyFont="1" applyFill="1"/>
    <xf numFmtId="0" fontId="7" fillId="0" borderId="0" xfId="0" applyFont="1"/>
    <xf numFmtId="9" fontId="7" fillId="0" borderId="0" xfId="0" applyNumberFormat="1" applyFont="1"/>
    <xf numFmtId="0" fontId="8" fillId="0" borderId="0" xfId="0" applyFont="1" applyAlignment="1">
      <alignment horizontal="right"/>
    </xf>
    <xf numFmtId="9" fontId="8" fillId="0" borderId="0" xfId="0" applyNumberFormat="1" applyFont="1" applyAlignment="1">
      <alignment horizontal="left"/>
    </xf>
    <xf numFmtId="165" fontId="7" fillId="0" borderId="0" xfId="0" applyNumberFormat="1" applyFont="1"/>
    <xf numFmtId="166" fontId="7" fillId="0" borderId="0" xfId="0" applyNumberFormat="1" applyFont="1" applyAlignment="1">
      <alignment horizontal="right"/>
    </xf>
    <xf numFmtId="10" fontId="7" fillId="0" borderId="0" xfId="0" applyNumberFormat="1" applyFont="1"/>
    <xf numFmtId="0" fontId="7" fillId="3" borderId="0" xfId="0" applyFont="1" applyFill="1"/>
    <xf numFmtId="10" fontId="7" fillId="0" borderId="0" xfId="0" applyNumberFormat="1" applyFont="1" applyAlignment="1">
      <alignment horizontal="right"/>
    </xf>
    <xf numFmtId="166" fontId="7" fillId="0" borderId="0" xfId="0" applyNumberFormat="1" applyFont="1"/>
    <xf numFmtId="0" fontId="9" fillId="0" borderId="0" xfId="0" applyFont="1"/>
    <xf numFmtId="0" fontId="5" fillId="3" borderId="0" xfId="0" applyFont="1" applyFill="1" applyAlignment="1"/>
    <xf numFmtId="0" fontId="6" fillId="3" borderId="0" xfId="0" applyFont="1" applyFill="1" applyAlignment="1"/>
    <xf numFmtId="1" fontId="7" fillId="0" borderId="0" xfId="0" applyNumberFormat="1" applyFont="1" applyAlignment="1"/>
    <xf numFmtId="3" fontId="6" fillId="0" borderId="0" xfId="0" applyNumberFormat="1" applyFont="1" applyAlignment="1"/>
    <xf numFmtId="3" fontId="7" fillId="0" borderId="0" xfId="0" applyNumberFormat="1" applyFont="1" applyAlignment="1">
      <alignment horizontal="right"/>
    </xf>
    <xf numFmtId="0" fontId="10" fillId="4" borderId="0" xfId="0" applyFont="1" applyFill="1" applyAlignment="1"/>
    <xf numFmtId="3" fontId="10" fillId="4" borderId="0" xfId="0" applyNumberFormat="1" applyFont="1" applyFill="1" applyAlignment="1">
      <alignment horizontal="right"/>
    </xf>
    <xf numFmtId="0" fontId="6" fillId="0" borderId="0" xfId="0" applyFont="1" applyAlignment="1"/>
    <xf numFmtId="0" fontId="11" fillId="0" borderId="0" xfId="0" applyFont="1" applyAlignment="1">
      <alignment horizontal="right"/>
    </xf>
    <xf numFmtId="3" fontId="12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13" fillId="4" borderId="0" xfId="0" applyFont="1" applyFill="1" applyAlignment="1">
      <alignment horizontal="right"/>
    </xf>
    <xf numFmtId="3" fontId="14" fillId="4" borderId="0" xfId="0" applyNumberFormat="1" applyFont="1" applyFill="1" applyAlignment="1">
      <alignment horizontal="left"/>
    </xf>
    <xf numFmtId="0" fontId="13" fillId="0" borderId="0" xfId="0" applyFont="1" applyAlignment="1">
      <alignment horizontal="right"/>
    </xf>
    <xf numFmtId="167" fontId="14" fillId="4" borderId="0" xfId="0" applyNumberFormat="1" applyFont="1" applyFill="1" applyAlignment="1">
      <alignment horizontal="right"/>
    </xf>
    <xf numFmtId="0" fontId="15" fillId="5" borderId="0" xfId="0" applyFont="1" applyFill="1"/>
    <xf numFmtId="0" fontId="16" fillId="5" borderId="0" xfId="0" applyFont="1" applyFill="1"/>
    <xf numFmtId="0" fontId="17" fillId="5" borderId="0" xfId="0" applyFont="1" applyFill="1"/>
    <xf numFmtId="0" fontId="6" fillId="5" borderId="0" xfId="0" applyFont="1" applyFill="1"/>
    <xf numFmtId="168" fontId="7" fillId="0" borderId="0" xfId="0" applyNumberFormat="1" applyFont="1"/>
    <xf numFmtId="0" fontId="12" fillId="0" borderId="0" xfId="0" applyFont="1" applyAlignment="1">
      <alignment horizontal="left"/>
    </xf>
    <xf numFmtId="3" fontId="14" fillId="0" borderId="0" xfId="0" applyNumberFormat="1" applyFont="1" applyAlignment="1"/>
    <xf numFmtId="167" fontId="14" fillId="4" borderId="0" xfId="0" applyNumberFormat="1" applyFont="1" applyFill="1" applyAlignment="1"/>
    <xf numFmtId="167" fontId="6" fillId="0" borderId="0" xfId="0" applyNumberFormat="1" applyFont="1" applyAlignment="1"/>
    <xf numFmtId="17" fontId="0" fillId="0" borderId="0" xfId="0" applyNumberFormat="1" applyFont="1" applyAlignment="1"/>
    <xf numFmtId="170" fontId="0" fillId="0" borderId="0" xfId="1" applyNumberFormat="1" applyFont="1" applyAlignment="1"/>
    <xf numFmtId="171" fontId="0" fillId="0" borderId="0" xfId="1" applyNumberFormat="1" applyFont="1" applyAlignment="1"/>
    <xf numFmtId="0" fontId="19" fillId="0" borderId="0" xfId="0" applyFont="1" applyAlignment="1"/>
    <xf numFmtId="172" fontId="0" fillId="0" borderId="0" xfId="1" applyNumberFormat="1" applyFont="1" applyAlignment="1"/>
    <xf numFmtId="9" fontId="0" fillId="0" borderId="0" xfId="2" applyFont="1" applyAlignment="1"/>
    <xf numFmtId="10" fontId="0" fillId="0" borderId="0" xfId="2" applyNumberFormat="1" applyFont="1" applyAlignment="1"/>
    <xf numFmtId="37" fontId="0" fillId="0" borderId="0" xfId="1" applyNumberFormat="1" applyFont="1" applyAlignment="1"/>
    <xf numFmtId="170" fontId="0" fillId="0" borderId="0" xfId="0" applyNumberFormat="1" applyFont="1" applyAlignment="1"/>
    <xf numFmtId="0" fontId="20" fillId="0" borderId="0" xfId="0" applyFont="1" applyAlignment="1"/>
    <xf numFmtId="170" fontId="20" fillId="0" borderId="0" xfId="1" applyNumberFormat="1" applyFont="1" applyAlignment="1"/>
    <xf numFmtId="17" fontId="20" fillId="0" borderId="0" xfId="0" applyNumberFormat="1" applyFont="1" applyAlignment="1"/>
    <xf numFmtId="9" fontId="0" fillId="0" borderId="0" xfId="0" applyNumberFormat="1" applyFont="1" applyAlignment="1"/>
    <xf numFmtId="170" fontId="0" fillId="0" borderId="0" xfId="1" applyNumberFormat="1" applyFont="1" applyAlignment="1">
      <alignment horizontal="left"/>
    </xf>
    <xf numFmtId="170" fontId="0" fillId="0" borderId="0" xfId="0" applyNumberFormat="1" applyFont="1" applyAlignment="1">
      <alignment horizontal="left"/>
    </xf>
    <xf numFmtId="170" fontId="2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70" fontId="0" fillId="0" borderId="0" xfId="0" applyNumberFormat="1" applyFont="1" applyAlignment="1">
      <alignment horizontal="left" indent="2"/>
    </xf>
    <xf numFmtId="170" fontId="20" fillId="0" borderId="0" xfId="0" applyNumberFormat="1" applyFont="1" applyAlignment="1"/>
    <xf numFmtId="0" fontId="0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9" fontId="19" fillId="0" borderId="0" xfId="2" applyFont="1" applyAlignment="1">
      <alignment horizontal="right"/>
    </xf>
    <xf numFmtId="0" fontId="21" fillId="0" borderId="0" xfId="0" applyFont="1" applyAlignment="1">
      <alignment horizontal="left"/>
    </xf>
    <xf numFmtId="0" fontId="21" fillId="0" borderId="0" xfId="0" applyFont="1" applyAlignment="1"/>
    <xf numFmtId="170" fontId="21" fillId="0" borderId="0" xfId="0" applyNumberFormat="1" applyFont="1" applyAlignment="1"/>
    <xf numFmtId="0" fontId="22" fillId="0" borderId="0" xfId="0" applyFont="1" applyAlignment="1">
      <alignment horizontal="left"/>
    </xf>
    <xf numFmtId="0" fontId="22" fillId="0" borderId="0" xfId="0" applyFont="1" applyAlignment="1"/>
    <xf numFmtId="170" fontId="22" fillId="0" borderId="0" xfId="0" applyNumberFormat="1" applyFont="1" applyAlignment="1"/>
    <xf numFmtId="9" fontId="20" fillId="0" borderId="0" xfId="2" applyFont="1" applyAlignment="1"/>
    <xf numFmtId="3" fontId="0" fillId="0" borderId="0" xfId="0" applyNumberFormat="1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3"/>
  <sheetViews>
    <sheetView workbookViewId="0">
      <selection activeCell="C14" sqref="C14"/>
    </sheetView>
  </sheetViews>
  <sheetFormatPr baseColWidth="10" defaultColWidth="14.5" defaultRowHeight="15" customHeight="1" x14ac:dyDescent="0.15"/>
  <cols>
    <col min="1" max="1" width="9" customWidth="1"/>
    <col min="2" max="2" width="139.6640625" customWidth="1"/>
  </cols>
  <sheetData>
    <row r="1" spans="1:3" x14ac:dyDescent="0.2">
      <c r="A1" s="1" t="s">
        <v>0</v>
      </c>
    </row>
    <row r="3" spans="1:3" x14ac:dyDescent="0.2">
      <c r="B3" s="2" t="s">
        <v>1</v>
      </c>
      <c r="C3" s="3"/>
    </row>
    <row r="4" spans="1:3" x14ac:dyDescent="0.2">
      <c r="B4" s="2"/>
      <c r="C4" s="3"/>
    </row>
    <row r="5" spans="1:3" x14ac:dyDescent="0.2">
      <c r="B5" s="2" t="s">
        <v>2</v>
      </c>
      <c r="C5" s="3"/>
    </row>
    <row r="6" spans="1:3" x14ac:dyDescent="0.2">
      <c r="B6" s="2"/>
      <c r="C6" s="3"/>
    </row>
    <row r="7" spans="1:3" x14ac:dyDescent="0.2">
      <c r="B7" s="2" t="s">
        <v>3</v>
      </c>
      <c r="C7" s="3"/>
    </row>
    <row r="8" spans="1:3" x14ac:dyDescent="0.2">
      <c r="B8" s="2"/>
      <c r="C8" s="3"/>
    </row>
    <row r="9" spans="1:3" x14ac:dyDescent="0.2">
      <c r="B9" s="2" t="s">
        <v>4</v>
      </c>
      <c r="C9" s="3"/>
    </row>
    <row r="10" spans="1:3" x14ac:dyDescent="0.2">
      <c r="B10" s="2"/>
      <c r="C10" s="3"/>
    </row>
    <row r="11" spans="1:3" x14ac:dyDescent="0.2">
      <c r="B11" s="2" t="s">
        <v>5</v>
      </c>
      <c r="C11" s="3"/>
    </row>
    <row r="12" spans="1:3" x14ac:dyDescent="0.2">
      <c r="B12" s="2"/>
      <c r="C12" s="3"/>
    </row>
    <row r="13" spans="1:3" x14ac:dyDescent="0.2">
      <c r="B13" s="2" t="s">
        <v>6</v>
      </c>
      <c r="C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zoomScale="86" workbookViewId="0">
      <selection activeCell="D103" sqref="D103"/>
    </sheetView>
  </sheetViews>
  <sheetFormatPr baseColWidth="10" defaultColWidth="14.5" defaultRowHeight="15" customHeight="1" x14ac:dyDescent="0.15"/>
  <cols>
    <col min="1" max="1" width="77.5" customWidth="1"/>
    <col min="2" max="6" width="14.5" customWidth="1"/>
  </cols>
  <sheetData>
    <row r="1" spans="1:14" ht="28.5" customHeight="1" x14ac:dyDescent="0.15">
      <c r="A1" s="4"/>
      <c r="B1" s="5">
        <v>43435</v>
      </c>
      <c r="C1" s="5">
        <v>43466</v>
      </c>
      <c r="D1" s="5">
        <v>43497</v>
      </c>
      <c r="E1" s="5">
        <v>43525</v>
      </c>
      <c r="F1" s="5">
        <v>43556</v>
      </c>
      <c r="G1" s="5">
        <v>43586</v>
      </c>
      <c r="H1" s="5">
        <v>43617</v>
      </c>
      <c r="I1" s="5">
        <v>43647</v>
      </c>
      <c r="J1" s="5">
        <v>43678</v>
      </c>
      <c r="K1" s="5">
        <v>43709</v>
      </c>
      <c r="L1" s="5">
        <v>43739</v>
      </c>
      <c r="M1" s="5">
        <v>43770</v>
      </c>
      <c r="N1" s="5">
        <v>43800</v>
      </c>
    </row>
    <row r="2" spans="1:14" ht="15.75" customHeight="1" x14ac:dyDescent="0.2">
      <c r="A2" s="6" t="s">
        <v>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.75" customHeight="1" x14ac:dyDescent="0.2">
      <c r="A3" s="8" t="s">
        <v>8</v>
      </c>
      <c r="B3" s="9"/>
      <c r="C3" s="9">
        <v>0.45</v>
      </c>
    </row>
    <row r="4" spans="1:14" ht="15.75" customHeight="1" x14ac:dyDescent="0.2">
      <c r="A4" s="8" t="s">
        <v>9</v>
      </c>
      <c r="B4" s="9"/>
      <c r="C4" s="9">
        <v>0.65</v>
      </c>
    </row>
    <row r="5" spans="1:14" ht="15.75" customHeight="1" x14ac:dyDescent="0.2">
      <c r="A5" s="8" t="s">
        <v>10</v>
      </c>
      <c r="B5" s="8"/>
      <c r="C5" s="8">
        <v>3.3</v>
      </c>
    </row>
    <row r="6" spans="1:14" ht="15.75" customHeight="1" x14ac:dyDescent="0.2">
      <c r="A6" s="8"/>
      <c r="B6" s="8"/>
      <c r="C6" s="8"/>
    </row>
    <row r="7" spans="1:14" ht="15.75" customHeight="1" x14ac:dyDescent="0.2">
      <c r="A7" s="8" t="s">
        <v>11</v>
      </c>
      <c r="B7" s="9"/>
      <c r="C7" s="9">
        <v>0.77</v>
      </c>
    </row>
    <row r="8" spans="1:14" ht="15.75" customHeight="1" x14ac:dyDescent="0.2">
      <c r="A8" s="8" t="s">
        <v>12</v>
      </c>
      <c r="B8" s="9"/>
      <c r="C8" s="9">
        <v>0.83</v>
      </c>
    </row>
    <row r="9" spans="1:14" ht="15.75" customHeight="1" x14ac:dyDescent="0.2">
      <c r="A9" s="8" t="s">
        <v>13</v>
      </c>
      <c r="B9" s="9"/>
      <c r="C9" s="9">
        <v>0.6</v>
      </c>
    </row>
    <row r="10" spans="1:14" ht="15.75" customHeight="1" x14ac:dyDescent="0.15">
      <c r="A10" s="10" t="s">
        <v>14</v>
      </c>
      <c r="B10" s="11"/>
      <c r="C10" s="11">
        <v>0.8</v>
      </c>
    </row>
    <row r="11" spans="1:14" ht="15.75" customHeight="1" x14ac:dyDescent="0.15">
      <c r="A11" s="10" t="s">
        <v>15</v>
      </c>
      <c r="B11" s="11"/>
      <c r="C11" s="11">
        <v>0.18</v>
      </c>
    </row>
    <row r="12" spans="1:14" ht="15.75" customHeight="1" x14ac:dyDescent="0.15">
      <c r="A12" s="10" t="s">
        <v>16</v>
      </c>
      <c r="B12" s="11"/>
      <c r="C12" s="11">
        <v>0.02</v>
      </c>
    </row>
    <row r="13" spans="1:14" ht="15.75" customHeight="1" x14ac:dyDescent="0.2">
      <c r="A13" s="8"/>
    </row>
    <row r="14" spans="1:14" ht="15.75" customHeight="1" x14ac:dyDescent="0.2">
      <c r="A14" s="6" t="s">
        <v>17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ht="15.75" customHeight="1" x14ac:dyDescent="0.2">
      <c r="A15" s="8" t="s">
        <v>8</v>
      </c>
      <c r="B15" s="9"/>
      <c r="C15" s="9">
        <v>0.38</v>
      </c>
    </row>
    <row r="16" spans="1:14" ht="15.75" customHeight="1" x14ac:dyDescent="0.2">
      <c r="A16" s="8" t="s">
        <v>9</v>
      </c>
      <c r="B16" s="9"/>
      <c r="C16" s="9">
        <v>0.85</v>
      </c>
    </row>
    <row r="17" spans="1:14" ht="15.75" customHeight="1" x14ac:dyDescent="0.2">
      <c r="A17" s="8" t="s">
        <v>10</v>
      </c>
      <c r="B17" s="8"/>
      <c r="C17" s="8">
        <v>7.8</v>
      </c>
    </row>
    <row r="18" spans="1:14" ht="15.75" customHeight="1" x14ac:dyDescent="0.2">
      <c r="A18" s="8"/>
      <c r="B18" s="8"/>
      <c r="C18" s="8"/>
    </row>
    <row r="19" spans="1:14" ht="15.75" customHeight="1" x14ac:dyDescent="0.2">
      <c r="A19" s="8" t="s">
        <v>11</v>
      </c>
      <c r="B19" s="9"/>
      <c r="C19" s="9">
        <v>0.7</v>
      </c>
    </row>
    <row r="20" spans="1:14" ht="15.75" customHeight="1" x14ac:dyDescent="0.2">
      <c r="A20" s="8" t="s">
        <v>12</v>
      </c>
      <c r="B20" s="9"/>
      <c r="C20" s="9">
        <v>0.6</v>
      </c>
    </row>
    <row r="21" spans="1:14" ht="15.75" customHeight="1" x14ac:dyDescent="0.2">
      <c r="A21" s="8" t="s">
        <v>13</v>
      </c>
      <c r="B21" s="9"/>
      <c r="C21" s="9">
        <v>0.35</v>
      </c>
    </row>
    <row r="22" spans="1:14" ht="15.75" customHeight="1" x14ac:dyDescent="0.15">
      <c r="A22" s="10" t="s">
        <v>14</v>
      </c>
      <c r="B22" s="11"/>
      <c r="C22" s="11">
        <v>0.8</v>
      </c>
    </row>
    <row r="23" spans="1:14" ht="15.75" customHeight="1" x14ac:dyDescent="0.15">
      <c r="A23" s="10" t="s">
        <v>15</v>
      </c>
      <c r="B23" s="11"/>
      <c r="C23" s="11">
        <v>0.18</v>
      </c>
    </row>
    <row r="24" spans="1:14" ht="15.75" customHeight="1" x14ac:dyDescent="0.15">
      <c r="A24" s="10" t="s">
        <v>16</v>
      </c>
      <c r="B24" s="11"/>
      <c r="C24" s="11">
        <v>0.02</v>
      </c>
    </row>
    <row r="25" spans="1:14" ht="15.75" customHeight="1" x14ac:dyDescent="0.2">
      <c r="A25" s="8"/>
    </row>
    <row r="26" spans="1:14" ht="15.75" customHeight="1" x14ac:dyDescent="0.2">
      <c r="A26" s="6" t="s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ht="15.75" customHeight="1" x14ac:dyDescent="0.2">
      <c r="A27" s="8" t="s">
        <v>19</v>
      </c>
      <c r="B27" s="12"/>
      <c r="C27" s="12">
        <v>1000000</v>
      </c>
      <c r="D27" s="12">
        <v>1150000</v>
      </c>
      <c r="E27" s="12">
        <v>1322500</v>
      </c>
      <c r="F27" s="12">
        <v>1520874.9999999998</v>
      </c>
      <c r="G27" s="12">
        <v>1749006.2499999995</v>
      </c>
      <c r="H27" s="12">
        <v>2011357.1874999993</v>
      </c>
      <c r="I27" s="12">
        <v>2313060.7656249991</v>
      </c>
      <c r="J27" s="12">
        <v>2660019.8804687485</v>
      </c>
      <c r="K27" s="12">
        <v>3059022.8625390604</v>
      </c>
      <c r="L27" s="12">
        <v>3517876.2919199192</v>
      </c>
      <c r="M27" s="12">
        <v>4045557.7357079065</v>
      </c>
      <c r="N27" s="12">
        <v>4652391.3960640924</v>
      </c>
    </row>
    <row r="28" spans="1:14" ht="15.75" customHeight="1" x14ac:dyDescent="0.2">
      <c r="A28" s="8" t="s">
        <v>20</v>
      </c>
      <c r="B28" s="13"/>
      <c r="C28" s="13">
        <v>2.7</v>
      </c>
      <c r="D28" s="13">
        <v>2.7</v>
      </c>
      <c r="E28" s="13">
        <v>2.7</v>
      </c>
      <c r="F28" s="13">
        <v>2.7</v>
      </c>
      <c r="G28" s="13">
        <v>2.7</v>
      </c>
      <c r="H28" s="13">
        <v>2.7</v>
      </c>
      <c r="I28" s="13">
        <v>2.7</v>
      </c>
      <c r="J28" s="13">
        <v>2.7</v>
      </c>
      <c r="K28" s="13">
        <v>2.7</v>
      </c>
      <c r="L28" s="13">
        <v>2.7</v>
      </c>
      <c r="M28" s="13">
        <v>2.7</v>
      </c>
      <c r="N28" s="13">
        <v>2.7</v>
      </c>
    </row>
    <row r="29" spans="1:14" ht="15.75" customHeight="1" x14ac:dyDescent="0.2">
      <c r="A29" s="8" t="s">
        <v>21</v>
      </c>
      <c r="B29" s="14"/>
      <c r="C29" s="14">
        <v>3.1399999999999997E-2</v>
      </c>
    </row>
    <row r="30" spans="1:14" ht="15.75" customHeight="1" x14ac:dyDescent="0.2">
      <c r="A30" s="8" t="s">
        <v>22</v>
      </c>
      <c r="B30" s="9"/>
      <c r="C30" s="9">
        <v>0.35</v>
      </c>
    </row>
    <row r="31" spans="1:14" ht="15.75" customHeight="1" x14ac:dyDescent="0.2">
      <c r="A31" s="8" t="s">
        <v>23</v>
      </c>
      <c r="B31" s="9"/>
      <c r="C31" s="9">
        <v>0.75</v>
      </c>
    </row>
    <row r="32" spans="1:14" ht="15.75" customHeight="1" x14ac:dyDescent="0.15">
      <c r="A32" s="10" t="s">
        <v>24</v>
      </c>
      <c r="B32" s="11"/>
      <c r="C32" s="11">
        <v>0.65</v>
      </c>
    </row>
    <row r="33" spans="1:14" ht="15.75" customHeight="1" x14ac:dyDescent="0.15">
      <c r="A33" s="10" t="s">
        <v>14</v>
      </c>
      <c r="B33" s="11"/>
      <c r="C33" s="11">
        <v>0.25</v>
      </c>
    </row>
    <row r="34" spans="1:14" ht="15.75" customHeight="1" x14ac:dyDescent="0.15">
      <c r="A34" s="10" t="s">
        <v>15</v>
      </c>
      <c r="B34" s="11"/>
      <c r="C34" s="11">
        <v>0.09</v>
      </c>
    </row>
    <row r="35" spans="1:14" ht="15.75" customHeight="1" x14ac:dyDescent="0.15">
      <c r="A35" s="10" t="s">
        <v>16</v>
      </c>
      <c r="B35" s="11"/>
      <c r="C35" s="11">
        <v>0.01</v>
      </c>
    </row>
    <row r="36" spans="1:14" ht="15.75" customHeight="1" x14ac:dyDescent="0.2">
      <c r="A36" s="8"/>
      <c r="B36" s="8"/>
      <c r="C36" s="8"/>
    </row>
    <row r="37" spans="1:14" ht="15.75" customHeight="1" x14ac:dyDescent="0.2">
      <c r="A37" s="6" t="s">
        <v>25</v>
      </c>
      <c r="B37" s="15"/>
      <c r="C37" s="1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2">
      <c r="A38" s="8" t="s">
        <v>26</v>
      </c>
      <c r="B38" s="16"/>
      <c r="C38" s="16">
        <v>2.9000000000000001E-2</v>
      </c>
    </row>
    <row r="39" spans="1:14" ht="15.75" customHeight="1" x14ac:dyDescent="0.2">
      <c r="A39" s="8" t="s">
        <v>27</v>
      </c>
      <c r="B39" s="13"/>
      <c r="C39" s="13">
        <v>0.3</v>
      </c>
    </row>
    <row r="40" spans="1:14" ht="15.75" customHeight="1" x14ac:dyDescent="0.2">
      <c r="A40" s="8"/>
      <c r="B40" s="8"/>
      <c r="C40" s="8"/>
    </row>
    <row r="41" spans="1:14" ht="15.75" customHeight="1" x14ac:dyDescent="0.2">
      <c r="A41" s="6" t="s">
        <v>28</v>
      </c>
      <c r="B41" s="15"/>
      <c r="C41" s="15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ht="15.75" customHeight="1" x14ac:dyDescent="0.2">
      <c r="A42" s="8" t="s">
        <v>29</v>
      </c>
      <c r="B42" s="17"/>
      <c r="C42" s="17">
        <v>0.31</v>
      </c>
    </row>
    <row r="43" spans="1:14" ht="15.75" customHeight="1" x14ac:dyDescent="0.2">
      <c r="A43" s="8" t="s">
        <v>30</v>
      </c>
      <c r="B43" s="17"/>
      <c r="C43" s="17">
        <v>0.33</v>
      </c>
    </row>
    <row r="44" spans="1:14" ht="15.75" customHeight="1" x14ac:dyDescent="0.2">
      <c r="A44" s="8" t="s">
        <v>31</v>
      </c>
      <c r="B44" s="17"/>
      <c r="C44" s="17">
        <v>0.34</v>
      </c>
    </row>
    <row r="45" spans="1:14" ht="15.75" customHeight="1" x14ac:dyDescent="0.2">
      <c r="A45" s="8" t="s">
        <v>32</v>
      </c>
      <c r="B45" s="17"/>
      <c r="C45" s="17">
        <v>0.35</v>
      </c>
    </row>
    <row r="46" spans="1:14" ht="15.75" customHeight="1" x14ac:dyDescent="0.2">
      <c r="A46" s="8" t="s">
        <v>33</v>
      </c>
      <c r="B46" s="8"/>
      <c r="C46" s="8">
        <v>95.7</v>
      </c>
    </row>
    <row r="47" spans="1:14" ht="15.75" customHeight="1" x14ac:dyDescent="0.2">
      <c r="A47" s="8" t="s">
        <v>34</v>
      </c>
      <c r="B47" s="8"/>
      <c r="C47" s="8">
        <v>23.1</v>
      </c>
    </row>
    <row r="48" spans="1:14" ht="15.75" customHeight="1" x14ac:dyDescent="0.2">
      <c r="A48" s="8" t="s">
        <v>35</v>
      </c>
      <c r="B48" s="8"/>
      <c r="C48" s="8">
        <v>313.39999999999998</v>
      </c>
    </row>
    <row r="49" spans="1:14" ht="15.75" customHeight="1" x14ac:dyDescent="0.2">
      <c r="A49" s="8" t="s">
        <v>36</v>
      </c>
      <c r="B49" s="8"/>
      <c r="C49" s="8">
        <v>227.5</v>
      </c>
    </row>
    <row r="50" spans="1:14" ht="15.75" customHeight="1" x14ac:dyDescent="0.2">
      <c r="B50" s="8"/>
      <c r="C50" s="8"/>
    </row>
    <row r="51" spans="1:14" ht="15.75" customHeight="1" x14ac:dyDescent="0.2">
      <c r="A51" s="6" t="s">
        <v>37</v>
      </c>
      <c r="B51" s="15"/>
      <c r="C51" s="15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ht="15.75" customHeight="1" x14ac:dyDescent="0.2">
      <c r="A52" s="8" t="s">
        <v>38</v>
      </c>
      <c r="B52" s="8"/>
      <c r="C52" s="8">
        <v>1.1000000000000001</v>
      </c>
    </row>
    <row r="53" spans="1:14" ht="15.75" customHeight="1" x14ac:dyDescent="0.2">
      <c r="A53" s="8" t="s">
        <v>39</v>
      </c>
      <c r="B53" s="8"/>
      <c r="C53" s="8">
        <v>3.9</v>
      </c>
    </row>
    <row r="54" spans="1:14" ht="15.75" customHeight="1" x14ac:dyDescent="0.2">
      <c r="A54" s="8" t="s">
        <v>40</v>
      </c>
      <c r="B54" s="8"/>
      <c r="C54" s="8">
        <v>2.9</v>
      </c>
    </row>
    <row r="55" spans="1:14" ht="15.75" customHeight="1" x14ac:dyDescent="0.2">
      <c r="B55" s="8"/>
      <c r="C55" s="8"/>
    </row>
    <row r="56" spans="1:14" ht="15.75" customHeight="1" x14ac:dyDescent="0.2">
      <c r="A56" s="6" t="s">
        <v>41</v>
      </c>
      <c r="B56" s="15"/>
      <c r="C56" s="15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2">
      <c r="A57" s="18" t="s">
        <v>42</v>
      </c>
      <c r="B57" s="8"/>
      <c r="C57" s="8"/>
    </row>
    <row r="58" spans="1:14" ht="15.75" customHeight="1" x14ac:dyDescent="0.2">
      <c r="A58" s="8" t="s">
        <v>43</v>
      </c>
      <c r="B58" s="9"/>
      <c r="C58" s="9">
        <v>1</v>
      </c>
    </row>
    <row r="59" spans="1:14" ht="15.75" customHeight="1" x14ac:dyDescent="0.2">
      <c r="A59" s="8" t="s">
        <v>44</v>
      </c>
      <c r="B59" s="9"/>
      <c r="C59" s="9">
        <v>0.45</v>
      </c>
    </row>
    <row r="60" spans="1:14" ht="15.75" customHeight="1" x14ac:dyDescent="0.15">
      <c r="A60" s="10" t="s">
        <v>14</v>
      </c>
      <c r="B60" s="11"/>
      <c r="C60" s="11">
        <v>0.8</v>
      </c>
    </row>
    <row r="61" spans="1:14" ht="15.75" customHeight="1" x14ac:dyDescent="0.15">
      <c r="A61" s="10" t="s">
        <v>15</v>
      </c>
      <c r="B61" s="11"/>
      <c r="C61" s="11">
        <v>0.18</v>
      </c>
    </row>
    <row r="62" spans="1:14" ht="15.75" customHeight="1" x14ac:dyDescent="0.15">
      <c r="A62" s="10" t="s">
        <v>16</v>
      </c>
      <c r="B62" s="11"/>
      <c r="C62" s="11">
        <v>0.02</v>
      </c>
    </row>
    <row r="63" spans="1:14" ht="15.75" customHeight="1" x14ac:dyDescent="0.2">
      <c r="A63" s="18" t="s">
        <v>38</v>
      </c>
      <c r="B63" s="8"/>
      <c r="C63" s="8"/>
    </row>
    <row r="64" spans="1:14" ht="15.75" customHeight="1" x14ac:dyDescent="0.2">
      <c r="A64" s="8" t="s">
        <v>43</v>
      </c>
      <c r="B64" s="9"/>
      <c r="C64" s="9">
        <v>1</v>
      </c>
    </row>
    <row r="65" spans="1:14" ht="15.75" customHeight="1" x14ac:dyDescent="0.2">
      <c r="A65" s="8" t="s">
        <v>44</v>
      </c>
      <c r="B65" s="9"/>
      <c r="C65" s="9">
        <v>0.77</v>
      </c>
    </row>
    <row r="66" spans="1:14" ht="15.75" customHeight="1" x14ac:dyDescent="0.15">
      <c r="A66" s="10" t="s">
        <v>15</v>
      </c>
      <c r="B66" s="11"/>
      <c r="C66" s="11">
        <v>0.95</v>
      </c>
    </row>
    <row r="67" spans="1:14" ht="15.75" customHeight="1" x14ac:dyDescent="0.15">
      <c r="A67" s="10" t="s">
        <v>16</v>
      </c>
      <c r="B67" s="11"/>
      <c r="C67" s="11">
        <v>0.05</v>
      </c>
    </row>
    <row r="68" spans="1:14" ht="15.75" customHeight="1" x14ac:dyDescent="0.2">
      <c r="A68" s="18" t="s">
        <v>39</v>
      </c>
      <c r="B68" s="8"/>
      <c r="C68" s="8"/>
    </row>
    <row r="69" spans="1:14" ht="15.75" customHeight="1" x14ac:dyDescent="0.2">
      <c r="A69" s="8" t="s">
        <v>43</v>
      </c>
      <c r="B69" s="9"/>
      <c r="C69" s="9">
        <v>1</v>
      </c>
    </row>
    <row r="70" spans="1:14" ht="15.75" customHeight="1" x14ac:dyDescent="0.2">
      <c r="A70" s="8" t="s">
        <v>45</v>
      </c>
      <c r="B70" s="9"/>
      <c r="C70" s="9">
        <v>0.02</v>
      </c>
    </row>
    <row r="71" spans="1:14" ht="15.75" customHeight="1" x14ac:dyDescent="0.2">
      <c r="B71" s="8"/>
      <c r="C71" s="8"/>
    </row>
    <row r="72" spans="1:14" ht="15.75" customHeight="1" x14ac:dyDescent="0.2">
      <c r="A72" s="6" t="s">
        <v>46</v>
      </c>
      <c r="B72" s="15"/>
      <c r="C72" s="1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1:14" ht="15.75" customHeight="1" x14ac:dyDescent="0.2">
      <c r="A73" s="18" t="s">
        <v>39</v>
      </c>
      <c r="B73" s="8"/>
      <c r="C73" s="8"/>
    </row>
    <row r="74" spans="1:14" ht="15.75" customHeight="1" x14ac:dyDescent="0.2">
      <c r="A74" s="8" t="s">
        <v>47</v>
      </c>
      <c r="B74" s="9"/>
      <c r="C74" s="9">
        <v>0.04</v>
      </c>
    </row>
    <row r="75" spans="1:14" ht="15.75" customHeight="1" x14ac:dyDescent="0.2">
      <c r="A75" s="8" t="s">
        <v>48</v>
      </c>
      <c r="B75" s="9"/>
      <c r="C75" s="9">
        <v>0.3</v>
      </c>
    </row>
    <row r="76" spans="1:14" ht="15.75" customHeight="1" x14ac:dyDescent="0.2">
      <c r="B76" s="8"/>
      <c r="C76" s="8"/>
    </row>
    <row r="77" spans="1:14" ht="15.75" customHeight="1" x14ac:dyDescent="0.2">
      <c r="A77" s="18" t="s">
        <v>40</v>
      </c>
      <c r="B77" s="8"/>
      <c r="C77" s="8"/>
    </row>
    <row r="78" spans="1:14" ht="15.75" customHeight="1" x14ac:dyDescent="0.2">
      <c r="A78" s="8" t="s">
        <v>47</v>
      </c>
      <c r="B78" s="9"/>
      <c r="C78" s="9">
        <v>0.82</v>
      </c>
    </row>
    <row r="79" spans="1:14" ht="15.75" customHeight="1" x14ac:dyDescent="0.2">
      <c r="A79" s="8" t="s">
        <v>49</v>
      </c>
      <c r="B79" s="9"/>
      <c r="C79" s="9">
        <v>0.95</v>
      </c>
    </row>
    <row r="80" spans="1:14" ht="15.75" customHeight="1" x14ac:dyDescent="0.15">
      <c r="A80" s="10" t="s">
        <v>14</v>
      </c>
      <c r="B80" s="11"/>
      <c r="C80" s="11">
        <v>0.1</v>
      </c>
    </row>
    <row r="81" spans="1:14" ht="15.75" customHeight="1" x14ac:dyDescent="0.15">
      <c r="A81" s="10" t="s">
        <v>15</v>
      </c>
      <c r="B81" s="11"/>
      <c r="C81" s="11">
        <v>0.9</v>
      </c>
    </row>
    <row r="82" spans="1:14" ht="15.75" customHeight="1" x14ac:dyDescent="0.2">
      <c r="B82" s="8"/>
      <c r="C82" s="8"/>
    </row>
    <row r="83" spans="1:14" ht="15.75" customHeight="1" x14ac:dyDescent="0.2">
      <c r="A83" s="6" t="s">
        <v>50</v>
      </c>
      <c r="B83" s="15"/>
      <c r="C83" s="1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1:14" ht="15.75" customHeight="1" x14ac:dyDescent="0.2">
      <c r="A84" s="18" t="s">
        <v>38</v>
      </c>
      <c r="B84" s="8"/>
      <c r="C84" s="8"/>
    </row>
    <row r="85" spans="1:14" ht="15.75" customHeight="1" x14ac:dyDescent="0.2">
      <c r="A85" s="8" t="s">
        <v>51</v>
      </c>
      <c r="B85" s="9"/>
      <c r="C85" s="9">
        <v>0.12</v>
      </c>
    </row>
    <row r="86" spans="1:14" ht="15.75" customHeight="1" x14ac:dyDescent="0.2">
      <c r="A86" s="8" t="s">
        <v>52</v>
      </c>
      <c r="B86" s="9"/>
      <c r="C86" s="9">
        <v>0.6</v>
      </c>
    </row>
    <row r="87" spans="1:14" ht="15.75" customHeight="1" x14ac:dyDescent="0.2">
      <c r="A87" s="8" t="s">
        <v>53</v>
      </c>
      <c r="B87" s="9"/>
      <c r="C87" s="9">
        <v>0.4</v>
      </c>
    </row>
    <row r="88" spans="1:14" ht="15.75" customHeight="1" x14ac:dyDescent="0.2">
      <c r="A88" s="8"/>
      <c r="B88" s="8"/>
      <c r="C88" s="8"/>
    </row>
    <row r="89" spans="1:14" ht="15.75" customHeight="1" x14ac:dyDescent="0.2">
      <c r="A89" s="18" t="s">
        <v>39</v>
      </c>
      <c r="B89" s="8"/>
      <c r="C89" s="8"/>
    </row>
    <row r="90" spans="1:14" ht="15.75" customHeight="1" x14ac:dyDescent="0.2">
      <c r="A90" s="8" t="s">
        <v>51</v>
      </c>
      <c r="B90" s="9"/>
      <c r="C90" s="9">
        <v>0.13</v>
      </c>
    </row>
    <row r="91" spans="1:14" ht="15.75" customHeight="1" x14ac:dyDescent="0.2">
      <c r="A91" s="8" t="s">
        <v>52</v>
      </c>
      <c r="B91" s="9"/>
      <c r="C91" s="9">
        <v>0.9</v>
      </c>
    </row>
    <row r="92" spans="1:14" ht="15.75" customHeight="1" x14ac:dyDescent="0.2">
      <c r="A92" s="8" t="s">
        <v>53</v>
      </c>
      <c r="B92" s="9"/>
      <c r="C92" s="9">
        <v>0.1</v>
      </c>
    </row>
    <row r="93" spans="1:14" ht="15.75" customHeight="1" x14ac:dyDescent="0.2">
      <c r="A93" s="8"/>
      <c r="B93" s="8"/>
      <c r="C93" s="8"/>
    </row>
    <row r="94" spans="1:14" ht="15.75" customHeight="1" x14ac:dyDescent="0.2">
      <c r="A94" s="18" t="s">
        <v>40</v>
      </c>
      <c r="B94" s="8"/>
      <c r="C94" s="8"/>
    </row>
    <row r="95" spans="1:14" ht="15.75" customHeight="1" x14ac:dyDescent="0.2">
      <c r="A95" s="8" t="s">
        <v>51</v>
      </c>
      <c r="B95" s="9"/>
      <c r="C95" s="9">
        <v>0.15</v>
      </c>
    </row>
    <row r="96" spans="1:14" ht="15.75" customHeight="1" x14ac:dyDescent="0.2">
      <c r="A96" s="8" t="s">
        <v>52</v>
      </c>
      <c r="B96" s="9"/>
      <c r="C96" s="9">
        <v>0.2</v>
      </c>
    </row>
    <row r="97" spans="1:14" ht="15.75" customHeight="1" x14ac:dyDescent="0.2">
      <c r="A97" s="8" t="s">
        <v>53</v>
      </c>
      <c r="B97" s="9"/>
      <c r="C97" s="9">
        <v>0.8</v>
      </c>
    </row>
    <row r="98" spans="1:14" ht="15.75" customHeight="1" x14ac:dyDescent="0.2">
      <c r="B98" s="8"/>
      <c r="C98" s="8"/>
    </row>
    <row r="99" spans="1:14" ht="15.75" customHeight="1" x14ac:dyDescent="0.2">
      <c r="A99" s="19" t="s">
        <v>54</v>
      </c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</row>
    <row r="100" spans="1:14" ht="15.75" customHeight="1" x14ac:dyDescent="0.2">
      <c r="A100" s="21" t="s">
        <v>55</v>
      </c>
      <c r="B100" s="22"/>
      <c r="C100" s="23">
        <v>448.74976968691357</v>
      </c>
      <c r="D100" s="23">
        <v>447.03233229675374</v>
      </c>
      <c r="E100" s="23">
        <v>445.24788224602179</v>
      </c>
      <c r="F100" s="23">
        <v>442.54829975009937</v>
      </c>
      <c r="G100" s="23">
        <v>440.50047679926666</v>
      </c>
      <c r="H100" s="23">
        <v>438.34463617893061</v>
      </c>
      <c r="I100" s="23">
        <v>436.06750672461487</v>
      </c>
      <c r="J100" s="23">
        <v>433.928413530863</v>
      </c>
      <c r="K100" s="23">
        <v>431.75959205863808</v>
      </c>
      <c r="L100" s="23">
        <v>429.58663747344832</v>
      </c>
      <c r="M100" s="23">
        <v>427.44782374289457</v>
      </c>
      <c r="N100" s="23">
        <v>425.30920700534062</v>
      </c>
    </row>
    <row r="101" spans="1:14" ht="15.75" customHeight="1" x14ac:dyDescent="0.2">
      <c r="A101" s="21" t="s">
        <v>56</v>
      </c>
      <c r="B101" s="22"/>
      <c r="C101" s="23">
        <v>6410.3337990956625</v>
      </c>
      <c r="D101" s="23">
        <v>28466.1085299308</v>
      </c>
      <c r="E101" s="23">
        <v>44005.886679820811</v>
      </c>
      <c r="F101" s="23">
        <v>57930.763544931433</v>
      </c>
      <c r="G101" s="23">
        <v>71371.440681274995</v>
      </c>
      <c r="H101" s="23">
        <v>85151.035938034081</v>
      </c>
      <c r="I101" s="23">
        <v>99904.11618009262</v>
      </c>
      <c r="J101" s="23">
        <v>116157.29657913034</v>
      </c>
      <c r="K101" s="23">
        <v>134383.83499547694</v>
      </c>
      <c r="L101" s="23">
        <v>155041.52387375888</v>
      </c>
      <c r="M101" s="23">
        <v>178600.53250200374</v>
      </c>
      <c r="N101" s="23">
        <v>205564.85623841194</v>
      </c>
    </row>
    <row r="102" spans="1:14" ht="15.75" customHeight="1" x14ac:dyDescent="0.2">
      <c r="A102" s="24" t="s">
        <v>57</v>
      </c>
      <c r="B102" s="25">
        <v>24566.302027294198</v>
      </c>
      <c r="C102" s="22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1:14" ht="15.75" customHeight="1" x14ac:dyDescent="0.2">
      <c r="A103" s="24" t="s">
        <v>58</v>
      </c>
      <c r="B103" s="25">
        <v>2143.4221356043981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</row>
    <row r="104" spans="1:14" ht="15.75" customHeight="1" x14ac:dyDescent="0.2">
      <c r="A104" s="24" t="s">
        <v>59</v>
      </c>
      <c r="B104" s="25">
        <v>26709.724162898594</v>
      </c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</row>
    <row r="105" spans="1:14" ht="15.75" customHeight="1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</row>
    <row r="106" spans="1:14" ht="15.75" customHeight="1" x14ac:dyDescent="0.2">
      <c r="A106" s="19" t="s">
        <v>60</v>
      </c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</row>
    <row r="107" spans="1:14" ht="15.75" customHeight="1" x14ac:dyDescent="0.2">
      <c r="A107" s="21" t="s">
        <v>61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</row>
    <row r="108" spans="1:14" ht="15.75" customHeight="1" x14ac:dyDescent="0.2">
      <c r="A108" s="27" t="s">
        <v>62</v>
      </c>
      <c r="B108" s="22"/>
      <c r="C108" s="28">
        <v>26134.832400324402</v>
      </c>
      <c r="D108" s="28">
        <v>40515.764632800543</v>
      </c>
      <c r="E108" s="28">
        <v>53066.577019693228</v>
      </c>
      <c r="F108" s="28">
        <v>65164.586426165508</v>
      </c>
      <c r="G108" s="28">
        <v>77659.50652105824</v>
      </c>
      <c r="H108" s="28">
        <v>91509.827841688908</v>
      </c>
      <c r="I108" s="28">
        <v>106347.94906743948</v>
      </c>
      <c r="J108" s="28">
        <v>122897.17187973829</v>
      </c>
      <c r="K108" s="28">
        <v>141742.25955361692</v>
      </c>
      <c r="L108" s="28">
        <v>163322.7987740612</v>
      </c>
      <c r="M108" s="28">
        <v>188080.78848072846</v>
      </c>
      <c r="N108" s="28">
        <v>216327.02252862119</v>
      </c>
    </row>
    <row r="109" spans="1:14" ht="15.75" customHeight="1" x14ac:dyDescent="0.2">
      <c r="A109" s="27" t="s">
        <v>63</v>
      </c>
      <c r="B109" s="22"/>
      <c r="C109" s="28">
        <v>8907.9287899697265</v>
      </c>
      <c r="D109" s="28">
        <v>13679.760979951196</v>
      </c>
      <c r="E109" s="28">
        <v>18014.469849937646</v>
      </c>
      <c r="F109" s="28">
        <v>22387.49818280297</v>
      </c>
      <c r="G109" s="28">
        <v>26546.334614927284</v>
      </c>
      <c r="H109" s="28">
        <v>31173.887494542792</v>
      </c>
      <c r="I109" s="28">
        <v>36224.753628722487</v>
      </c>
      <c r="J109" s="28">
        <v>41935.679418786109</v>
      </c>
      <c r="K109" s="28">
        <v>48416.001989932513</v>
      </c>
      <c r="L109" s="28">
        <v>55723.009274590113</v>
      </c>
      <c r="M109" s="28">
        <v>64145.779489202221</v>
      </c>
      <c r="N109" s="28">
        <v>73796.297664053942</v>
      </c>
    </row>
    <row r="110" spans="1:14" ht="15.75" customHeight="1" x14ac:dyDescent="0.2">
      <c r="A110" s="27" t="s">
        <v>64</v>
      </c>
      <c r="B110" s="22"/>
      <c r="C110" s="28">
        <v>1766.8619087543275</v>
      </c>
      <c r="D110" s="28">
        <v>2708.6381973613898</v>
      </c>
      <c r="E110" s="28">
        <v>3829.4232315735758</v>
      </c>
      <c r="F110" s="28">
        <v>4738.5714444043706</v>
      </c>
      <c r="G110" s="28">
        <v>5903.2570597482363</v>
      </c>
      <c r="H110" s="28">
        <v>6502.6417931984388</v>
      </c>
      <c r="I110" s="28">
        <v>7630.6980527134956</v>
      </c>
      <c r="J110" s="28">
        <v>8939.3491266612982</v>
      </c>
      <c r="K110" s="28">
        <v>10326.46760355257</v>
      </c>
      <c r="L110" s="28">
        <v>11903.156393594898</v>
      </c>
      <c r="M110" s="28">
        <v>13590.056476291707</v>
      </c>
      <c r="N110" s="28">
        <v>15682.888414986854</v>
      </c>
    </row>
    <row r="111" spans="1:14" ht="15.75" customHeight="1" x14ac:dyDescent="0.15">
      <c r="A111" s="26"/>
      <c r="B111" s="26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</row>
    <row r="112" spans="1:14" ht="15.75" customHeight="1" x14ac:dyDescent="0.2">
      <c r="A112" s="21" t="s">
        <v>55</v>
      </c>
      <c r="B112" s="26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</row>
    <row r="113" spans="1:14" ht="15.75" customHeight="1" x14ac:dyDescent="0.2">
      <c r="A113" s="27" t="s">
        <v>62</v>
      </c>
      <c r="B113" s="22"/>
      <c r="C113" s="28">
        <v>43.658366481984615</v>
      </c>
      <c r="D113" s="28">
        <v>43.447569078512942</v>
      </c>
      <c r="E113" s="28">
        <v>43.439570719607879</v>
      </c>
      <c r="F113" s="28">
        <v>43.265331314395361</v>
      </c>
      <c r="G113" s="28">
        <v>42.95624388265626</v>
      </c>
      <c r="H113" s="28">
        <v>42.72314268363683</v>
      </c>
      <c r="I113" s="28">
        <v>42.516538802799523</v>
      </c>
      <c r="J113" s="28">
        <v>42.334775982666173</v>
      </c>
      <c r="K113" s="28">
        <v>42.123095161654739</v>
      </c>
      <c r="L113" s="28">
        <v>41.893689011576534</v>
      </c>
      <c r="M113" s="28">
        <v>41.685453978768237</v>
      </c>
      <c r="N113" s="28">
        <v>41.481741219924857</v>
      </c>
    </row>
    <row r="114" spans="1:14" ht="15.75" customHeight="1" x14ac:dyDescent="0.2">
      <c r="A114" s="27" t="s">
        <v>63</v>
      </c>
      <c r="B114" s="22"/>
      <c r="C114" s="28">
        <v>10.750050038277621</v>
      </c>
      <c r="D114" s="28">
        <v>10.785400070546348</v>
      </c>
      <c r="E114" s="28">
        <v>10.605210891257245</v>
      </c>
      <c r="F114" s="28">
        <v>10.453069515350638</v>
      </c>
      <c r="G114" s="28">
        <v>10.472062863886595</v>
      </c>
      <c r="H114" s="28">
        <v>10.458391811973584</v>
      </c>
      <c r="I114" s="28">
        <v>10.395626713936279</v>
      </c>
      <c r="J114" s="28">
        <v>10.319708951153892</v>
      </c>
      <c r="K114" s="28">
        <v>10.264968345535362</v>
      </c>
      <c r="L114" s="28">
        <v>10.226585771007171</v>
      </c>
      <c r="M114" s="28">
        <v>10.178451762312092</v>
      </c>
      <c r="N114" s="28">
        <v>10.123555704500863</v>
      </c>
    </row>
    <row r="115" spans="1:14" ht="15.75" customHeight="1" x14ac:dyDescent="0.2">
      <c r="A115" s="27" t="s">
        <v>64</v>
      </c>
      <c r="B115" s="22"/>
      <c r="C115" s="28">
        <v>0.43877755258275425</v>
      </c>
      <c r="D115" s="28">
        <v>0.40431590943283968</v>
      </c>
      <c r="E115" s="28">
        <v>0.37440399698198795</v>
      </c>
      <c r="F115" s="28">
        <v>0.37083580637726565</v>
      </c>
      <c r="G115" s="28">
        <v>0.41064041781196414</v>
      </c>
      <c r="H115" s="28">
        <v>0.39392103737000239</v>
      </c>
      <c r="I115" s="28">
        <v>0.38497419405047489</v>
      </c>
      <c r="J115" s="28">
        <v>0.38121005328542223</v>
      </c>
      <c r="K115" s="28">
        <v>0.38255329997678333</v>
      </c>
      <c r="L115" s="28">
        <v>0.38475868639332461</v>
      </c>
      <c r="M115" s="28">
        <v>0.37971716082901691</v>
      </c>
      <c r="N115" s="28">
        <v>0.37693948733814386</v>
      </c>
    </row>
    <row r="116" spans="1:14" ht="15.75" customHeight="1" x14ac:dyDescent="0.2">
      <c r="A116" s="27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</row>
    <row r="117" spans="1:14" ht="15.75" customHeight="1" x14ac:dyDescent="0.2">
      <c r="A117" s="24" t="s">
        <v>57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</row>
    <row r="118" spans="1:14" ht="15.75" customHeight="1" x14ac:dyDescent="0.2">
      <c r="A118" s="30" t="s">
        <v>62</v>
      </c>
      <c r="B118" s="31">
        <v>6961.0981933200692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</row>
    <row r="119" spans="1:14" ht="15.75" customHeight="1" x14ac:dyDescent="0.2">
      <c r="A119" s="30" t="s">
        <v>63</v>
      </c>
      <c r="B119" s="31">
        <v>2037.1103003635869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</row>
    <row r="120" spans="1:14" ht="15.75" customHeight="1" x14ac:dyDescent="0.2">
      <c r="A120" s="30" t="s">
        <v>64</v>
      </c>
      <c r="B120" s="31">
        <v>792.6266037710642</v>
      </c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</row>
    <row r="121" spans="1:14" ht="15.75" customHeight="1" x14ac:dyDescent="0.2">
      <c r="A121" s="27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</row>
    <row r="122" spans="1:14" ht="15.75" customHeight="1" x14ac:dyDescent="0.2">
      <c r="A122" s="19" t="s">
        <v>65</v>
      </c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</row>
    <row r="123" spans="1:14" ht="15.75" customHeight="1" x14ac:dyDescent="0.2">
      <c r="A123" s="24" t="s">
        <v>57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</row>
    <row r="124" spans="1:14" ht="15.75" customHeight="1" x14ac:dyDescent="0.2">
      <c r="A124" s="30" t="s">
        <v>62</v>
      </c>
      <c r="B124" s="31">
        <v>6882.7834834552978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</row>
    <row r="125" spans="1:14" ht="15.75" customHeight="1" x14ac:dyDescent="0.2">
      <c r="A125" s="30" t="s">
        <v>63</v>
      </c>
      <c r="B125" s="31">
        <v>2014.656015353366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</row>
    <row r="126" spans="1:14" ht="15.75" customHeight="1" x14ac:dyDescent="0.2">
      <c r="A126" s="30" t="s">
        <v>64</v>
      </c>
      <c r="B126" s="31">
        <v>893.39559864605678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</row>
    <row r="127" spans="1:14" ht="15.75" customHeight="1" x14ac:dyDescent="0.2">
      <c r="A127" s="3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</row>
    <row r="128" spans="1:14" ht="15.75" customHeight="1" x14ac:dyDescent="0.2">
      <c r="A128" s="19" t="s">
        <v>66</v>
      </c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</row>
    <row r="129" spans="1:14" ht="15.75" customHeight="1" x14ac:dyDescent="0.2">
      <c r="A129" s="24" t="s">
        <v>57</v>
      </c>
      <c r="B129" s="33">
        <v>3277280.3030137992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</row>
    <row r="130" spans="1:14" ht="15.75" customHeight="1" x14ac:dyDescent="0.2">
      <c r="A130" s="30" t="s">
        <v>62</v>
      </c>
      <c r="B130" s="33">
        <v>1376556.6966910595</v>
      </c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</row>
    <row r="131" spans="1:14" ht="15.75" customHeight="1" x14ac:dyDescent="0.2">
      <c r="A131" s="30" t="s">
        <v>63</v>
      </c>
      <c r="B131" s="33">
        <v>1007328.007676683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</row>
    <row r="132" spans="1:14" ht="15.75" customHeight="1" x14ac:dyDescent="0.2">
      <c r="A132" s="30" t="s">
        <v>64</v>
      </c>
      <c r="B132" s="33">
        <v>893395.59864605684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</row>
    <row r="133" spans="1:14" ht="15.75" customHeight="1" x14ac:dyDescent="0.1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</row>
    <row r="134" spans="1:14" ht="15.75" customHeight="1" x14ac:dyDescent="0.15"/>
    <row r="135" spans="1:14" ht="15.75" customHeight="1" x14ac:dyDescent="0.15"/>
    <row r="136" spans="1:14" ht="15.75" customHeight="1" x14ac:dyDescent="0.15"/>
    <row r="137" spans="1:14" ht="15.75" customHeight="1" x14ac:dyDescent="0.15"/>
    <row r="138" spans="1:14" ht="15.75" customHeight="1" x14ac:dyDescent="0.15"/>
    <row r="139" spans="1:14" ht="15.75" customHeight="1" x14ac:dyDescent="0.15"/>
    <row r="140" spans="1:14" ht="15.75" customHeight="1" x14ac:dyDescent="0.15"/>
    <row r="141" spans="1:14" ht="15.75" customHeight="1" x14ac:dyDescent="0.15"/>
    <row r="142" spans="1:14" ht="15.75" customHeight="1" x14ac:dyDescent="0.15"/>
    <row r="143" spans="1:14" ht="15.75" customHeight="1" x14ac:dyDescent="0.15"/>
    <row r="144" spans="1:1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D154" sqref="D154"/>
    </sheetView>
  </sheetViews>
  <sheetFormatPr baseColWidth="10" defaultColWidth="14.5" defaultRowHeight="15" customHeight="1" x14ac:dyDescent="0.15"/>
  <cols>
    <col min="1" max="1" width="77.5" customWidth="1"/>
    <col min="2" max="6" width="14.5" customWidth="1"/>
  </cols>
  <sheetData>
    <row r="1" spans="1:14" ht="28.5" customHeight="1" x14ac:dyDescent="0.15">
      <c r="A1" s="4"/>
      <c r="B1" s="5">
        <v>43435</v>
      </c>
      <c r="C1" s="5">
        <v>43831</v>
      </c>
      <c r="D1" s="5">
        <v>43862</v>
      </c>
      <c r="E1" s="5">
        <v>43891</v>
      </c>
      <c r="F1" s="5">
        <v>43922</v>
      </c>
      <c r="G1" s="5">
        <v>43952</v>
      </c>
      <c r="H1" s="5">
        <v>43983</v>
      </c>
      <c r="I1" s="5">
        <v>44013</v>
      </c>
      <c r="J1" s="5">
        <v>44044</v>
      </c>
      <c r="K1" s="5">
        <v>44075</v>
      </c>
      <c r="L1" s="5">
        <v>44105</v>
      </c>
      <c r="M1" s="5">
        <v>44136</v>
      </c>
      <c r="N1" s="5">
        <v>44166</v>
      </c>
    </row>
    <row r="2" spans="1:14" ht="15.75" customHeight="1" x14ac:dyDescent="0.2">
      <c r="A2" s="6" t="s">
        <v>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.75" customHeight="1" x14ac:dyDescent="0.2">
      <c r="A3" s="8" t="s">
        <v>8</v>
      </c>
      <c r="B3" s="9"/>
      <c r="C3" s="9">
        <v>0.45</v>
      </c>
    </row>
    <row r="4" spans="1:14" ht="15.75" customHeight="1" x14ac:dyDescent="0.2">
      <c r="A4" s="8" t="s">
        <v>9</v>
      </c>
      <c r="B4" s="9"/>
      <c r="C4" s="9">
        <v>0.65</v>
      </c>
    </row>
    <row r="5" spans="1:14" ht="15.75" customHeight="1" x14ac:dyDescent="0.2">
      <c r="A5" s="8" t="s">
        <v>10</v>
      </c>
      <c r="B5" s="8"/>
      <c r="C5" s="8">
        <v>3.3</v>
      </c>
    </row>
    <row r="6" spans="1:14" ht="15.75" customHeight="1" x14ac:dyDescent="0.2">
      <c r="A6" s="8"/>
      <c r="B6" s="8"/>
      <c r="C6" s="8"/>
    </row>
    <row r="7" spans="1:14" ht="15.75" customHeight="1" x14ac:dyDescent="0.2">
      <c r="A7" s="8" t="s">
        <v>11</v>
      </c>
      <c r="B7" s="9"/>
      <c r="C7" s="9">
        <v>0.77</v>
      </c>
    </row>
    <row r="8" spans="1:14" ht="15.75" customHeight="1" x14ac:dyDescent="0.2">
      <c r="A8" s="8" t="s">
        <v>12</v>
      </c>
      <c r="B8" s="9"/>
      <c r="C8" s="9">
        <v>0.83</v>
      </c>
    </row>
    <row r="9" spans="1:14" ht="15.75" customHeight="1" x14ac:dyDescent="0.2">
      <c r="A9" s="8" t="s">
        <v>13</v>
      </c>
      <c r="B9" s="9"/>
      <c r="C9" s="9">
        <v>0.6</v>
      </c>
    </row>
    <row r="10" spans="1:14" ht="15.75" customHeight="1" x14ac:dyDescent="0.15">
      <c r="A10" s="10" t="s">
        <v>14</v>
      </c>
      <c r="B10" s="11"/>
      <c r="C10" s="11">
        <v>0.8</v>
      </c>
    </row>
    <row r="11" spans="1:14" ht="15.75" customHeight="1" x14ac:dyDescent="0.15">
      <c r="A11" s="10" t="s">
        <v>15</v>
      </c>
      <c r="B11" s="11"/>
      <c r="C11" s="11">
        <v>0.18</v>
      </c>
    </row>
    <row r="12" spans="1:14" ht="15.75" customHeight="1" x14ac:dyDescent="0.15">
      <c r="A12" s="10" t="s">
        <v>16</v>
      </c>
      <c r="B12" s="11"/>
      <c r="C12" s="11">
        <v>0.02</v>
      </c>
    </row>
    <row r="13" spans="1:14" ht="15.75" customHeight="1" x14ac:dyDescent="0.2">
      <c r="A13" s="8"/>
    </row>
    <row r="14" spans="1:14" ht="15.75" customHeight="1" x14ac:dyDescent="0.2">
      <c r="A14" s="6" t="s">
        <v>17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ht="15.75" customHeight="1" x14ac:dyDescent="0.2">
      <c r="A15" s="8" t="s">
        <v>8</v>
      </c>
      <c r="B15" s="9"/>
      <c r="C15" s="9">
        <v>0.38</v>
      </c>
    </row>
    <row r="16" spans="1:14" ht="15.75" customHeight="1" x14ac:dyDescent="0.2">
      <c r="A16" s="8" t="s">
        <v>9</v>
      </c>
      <c r="B16" s="9"/>
      <c r="C16" s="9">
        <v>0.85</v>
      </c>
    </row>
    <row r="17" spans="1:14" ht="15.75" customHeight="1" x14ac:dyDescent="0.2">
      <c r="A17" s="8" t="s">
        <v>10</v>
      </c>
      <c r="B17" s="8"/>
      <c r="C17" s="8">
        <v>7.8</v>
      </c>
    </row>
    <row r="18" spans="1:14" ht="15.75" customHeight="1" x14ac:dyDescent="0.2">
      <c r="A18" s="8"/>
      <c r="B18" s="8"/>
      <c r="C18" s="8"/>
    </row>
    <row r="19" spans="1:14" ht="15.75" customHeight="1" x14ac:dyDescent="0.2">
      <c r="A19" s="8" t="s">
        <v>11</v>
      </c>
      <c r="B19" s="9"/>
      <c r="C19" s="9">
        <v>0.7</v>
      </c>
    </row>
    <row r="20" spans="1:14" ht="15.75" customHeight="1" x14ac:dyDescent="0.2">
      <c r="A20" s="8" t="s">
        <v>12</v>
      </c>
      <c r="B20" s="9"/>
      <c r="C20" s="9">
        <v>0.6</v>
      </c>
    </row>
    <row r="21" spans="1:14" ht="15.75" customHeight="1" x14ac:dyDescent="0.2">
      <c r="A21" s="8" t="s">
        <v>13</v>
      </c>
      <c r="B21" s="9"/>
      <c r="C21" s="9">
        <v>0.35</v>
      </c>
    </row>
    <row r="22" spans="1:14" ht="15.75" customHeight="1" x14ac:dyDescent="0.15">
      <c r="A22" s="10" t="s">
        <v>14</v>
      </c>
      <c r="B22" s="11"/>
      <c r="C22" s="11">
        <v>0.8</v>
      </c>
    </row>
    <row r="23" spans="1:14" ht="15.75" customHeight="1" x14ac:dyDescent="0.15">
      <c r="A23" s="10" t="s">
        <v>15</v>
      </c>
      <c r="B23" s="11"/>
      <c r="C23" s="11">
        <v>0.18</v>
      </c>
    </row>
    <row r="24" spans="1:14" ht="15.75" customHeight="1" x14ac:dyDescent="0.15">
      <c r="A24" s="10" t="s">
        <v>16</v>
      </c>
      <c r="B24" s="11"/>
      <c r="C24" s="11">
        <v>0.02</v>
      </c>
    </row>
    <row r="25" spans="1:14" ht="15.75" customHeight="1" x14ac:dyDescent="0.2">
      <c r="A25" s="8"/>
    </row>
    <row r="26" spans="1:14" ht="15.75" customHeight="1" x14ac:dyDescent="0.2">
      <c r="A26" s="6" t="s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ht="15.75" customHeight="1" x14ac:dyDescent="0.2">
      <c r="A27" s="8" t="s">
        <v>19</v>
      </c>
      <c r="B27" s="12"/>
      <c r="C27" s="12">
        <v>1000000</v>
      </c>
      <c r="D27" s="12">
        <v>1150000</v>
      </c>
      <c r="E27" s="12">
        <v>1322500</v>
      </c>
      <c r="F27" s="12">
        <v>1520874.9999999998</v>
      </c>
      <c r="G27" s="12">
        <v>1749006.2499999995</v>
      </c>
      <c r="H27" s="12">
        <v>2011357.1874999993</v>
      </c>
      <c r="I27" s="12">
        <v>2313060.7656249991</v>
      </c>
      <c r="J27" s="12">
        <v>2660019.8804687485</v>
      </c>
      <c r="K27" s="12">
        <v>3059022.8625390604</v>
      </c>
      <c r="L27" s="12">
        <v>3517876.2919199192</v>
      </c>
      <c r="M27" s="12">
        <v>4045557.7357079065</v>
      </c>
      <c r="N27" s="12">
        <v>4652391.3960640924</v>
      </c>
    </row>
    <row r="28" spans="1:14" ht="15.75" customHeight="1" x14ac:dyDescent="0.2">
      <c r="A28" s="8" t="s">
        <v>20</v>
      </c>
      <c r="B28" s="13"/>
      <c r="C28" s="13">
        <v>2.7</v>
      </c>
    </row>
    <row r="29" spans="1:14" ht="15.75" customHeight="1" x14ac:dyDescent="0.2">
      <c r="A29" s="8" t="s">
        <v>21</v>
      </c>
      <c r="B29" s="14"/>
      <c r="C29" s="14">
        <v>3.1399999999999997E-2</v>
      </c>
    </row>
    <row r="30" spans="1:14" ht="15.75" customHeight="1" x14ac:dyDescent="0.2">
      <c r="A30" s="8" t="s">
        <v>22</v>
      </c>
      <c r="B30" s="9"/>
      <c r="C30" s="9">
        <v>0.35</v>
      </c>
    </row>
    <row r="31" spans="1:14" ht="15.75" customHeight="1" x14ac:dyDescent="0.2">
      <c r="A31" s="8" t="s">
        <v>23</v>
      </c>
      <c r="B31" s="9"/>
      <c r="C31" s="9">
        <v>0.75</v>
      </c>
    </row>
    <row r="32" spans="1:14" ht="15.75" customHeight="1" x14ac:dyDescent="0.15">
      <c r="A32" s="10" t="s">
        <v>24</v>
      </c>
      <c r="B32" s="11"/>
      <c r="C32" s="11">
        <v>0.65</v>
      </c>
    </row>
    <row r="33" spans="1:14" ht="15.75" customHeight="1" x14ac:dyDescent="0.15">
      <c r="A33" s="10" t="s">
        <v>14</v>
      </c>
      <c r="B33" s="11"/>
      <c r="C33" s="11">
        <v>0.25</v>
      </c>
    </row>
    <row r="34" spans="1:14" ht="15.75" customHeight="1" x14ac:dyDescent="0.15">
      <c r="A34" s="10" t="s">
        <v>15</v>
      </c>
      <c r="B34" s="11"/>
      <c r="C34" s="11">
        <v>0.09</v>
      </c>
    </row>
    <row r="35" spans="1:14" ht="15.75" customHeight="1" x14ac:dyDescent="0.15">
      <c r="A35" s="10" t="s">
        <v>16</v>
      </c>
      <c r="B35" s="11"/>
      <c r="C35" s="11">
        <v>0.01</v>
      </c>
    </row>
    <row r="36" spans="1:14" ht="15.75" customHeight="1" x14ac:dyDescent="0.2">
      <c r="A36" s="8"/>
      <c r="B36" s="8"/>
      <c r="C36" s="8"/>
    </row>
    <row r="37" spans="1:14" ht="15.75" customHeight="1" x14ac:dyDescent="0.2">
      <c r="A37" s="6" t="s">
        <v>25</v>
      </c>
      <c r="B37" s="15"/>
      <c r="C37" s="1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2">
      <c r="A38" s="8" t="s">
        <v>26</v>
      </c>
      <c r="B38" s="16"/>
      <c r="C38" s="16">
        <v>2.9000000000000001E-2</v>
      </c>
    </row>
    <row r="39" spans="1:14" ht="15.75" customHeight="1" x14ac:dyDescent="0.2">
      <c r="A39" s="8" t="s">
        <v>27</v>
      </c>
      <c r="B39" s="13"/>
      <c r="C39" s="13">
        <v>0.3</v>
      </c>
    </row>
    <row r="40" spans="1:14" ht="15.75" customHeight="1" x14ac:dyDescent="0.2">
      <c r="A40" s="8"/>
      <c r="B40" s="8"/>
      <c r="C40" s="8"/>
    </row>
    <row r="41" spans="1:14" ht="15.75" customHeight="1" x14ac:dyDescent="0.2">
      <c r="A41" s="6" t="s">
        <v>28</v>
      </c>
      <c r="B41" s="15"/>
      <c r="C41" s="15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ht="15.75" customHeight="1" x14ac:dyDescent="0.2">
      <c r="A42" s="8" t="s">
        <v>29</v>
      </c>
      <c r="B42" s="17"/>
      <c r="C42" s="17">
        <v>0.31</v>
      </c>
    </row>
    <row r="43" spans="1:14" ht="15.75" customHeight="1" x14ac:dyDescent="0.2">
      <c r="A43" s="8" t="s">
        <v>30</v>
      </c>
      <c r="B43" s="17"/>
      <c r="C43" s="17">
        <v>0.33</v>
      </c>
    </row>
    <row r="44" spans="1:14" ht="15.75" customHeight="1" x14ac:dyDescent="0.2">
      <c r="A44" s="8" t="s">
        <v>31</v>
      </c>
      <c r="B44" s="17"/>
      <c r="C44" s="17">
        <v>0.34</v>
      </c>
    </row>
    <row r="45" spans="1:14" ht="15.75" customHeight="1" x14ac:dyDescent="0.2">
      <c r="A45" s="8" t="s">
        <v>32</v>
      </c>
      <c r="B45" s="17"/>
      <c r="C45" s="17">
        <v>0.35</v>
      </c>
    </row>
    <row r="46" spans="1:14" ht="15.75" customHeight="1" x14ac:dyDescent="0.2">
      <c r="A46" s="8" t="s">
        <v>33</v>
      </c>
      <c r="B46" s="8"/>
      <c r="C46" s="8">
        <v>95.7</v>
      </c>
    </row>
    <row r="47" spans="1:14" ht="15.75" customHeight="1" x14ac:dyDescent="0.2">
      <c r="A47" s="8" t="s">
        <v>34</v>
      </c>
      <c r="B47" s="8"/>
      <c r="C47" s="8">
        <v>23.1</v>
      </c>
    </row>
    <row r="48" spans="1:14" ht="15.75" customHeight="1" x14ac:dyDescent="0.2">
      <c r="A48" s="8" t="s">
        <v>35</v>
      </c>
      <c r="B48" s="8"/>
      <c r="C48" s="8">
        <v>313.39999999999998</v>
      </c>
    </row>
    <row r="49" spans="1:26" ht="15.75" customHeight="1" x14ac:dyDescent="0.2">
      <c r="A49" s="8" t="s">
        <v>36</v>
      </c>
      <c r="B49" s="8"/>
      <c r="C49" s="8">
        <v>227.5</v>
      </c>
    </row>
    <row r="50" spans="1:26" ht="15.75" customHeight="1" x14ac:dyDescent="0.2">
      <c r="B50" s="8"/>
      <c r="C50" s="8"/>
    </row>
    <row r="51" spans="1:26" ht="15.75" customHeight="1" x14ac:dyDescent="0.2">
      <c r="A51" s="6" t="s">
        <v>37</v>
      </c>
      <c r="B51" s="15"/>
      <c r="C51" s="15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26" ht="15.75" customHeight="1" x14ac:dyDescent="0.2">
      <c r="A52" s="8" t="s">
        <v>38</v>
      </c>
      <c r="B52" s="8"/>
      <c r="C52" s="8">
        <v>1.1000000000000001</v>
      </c>
    </row>
    <row r="53" spans="1:26" ht="15.75" customHeight="1" x14ac:dyDescent="0.2">
      <c r="A53" s="8" t="s">
        <v>39</v>
      </c>
      <c r="B53" s="8"/>
      <c r="C53" s="8">
        <v>3.9</v>
      </c>
    </row>
    <row r="54" spans="1:26" ht="15.75" customHeight="1" x14ac:dyDescent="0.2">
      <c r="A54" s="8" t="s">
        <v>40</v>
      </c>
      <c r="B54" s="8"/>
      <c r="C54" s="8">
        <v>4.9000000000000004</v>
      </c>
    </row>
    <row r="55" spans="1:26" ht="15.75" customHeight="1" x14ac:dyDescent="0.2">
      <c r="B55" s="8"/>
      <c r="C55" s="8"/>
    </row>
    <row r="56" spans="1:26" ht="15.75" customHeight="1" x14ac:dyDescent="0.2">
      <c r="A56" s="34" t="s">
        <v>67</v>
      </c>
      <c r="B56" s="35"/>
      <c r="C56" s="35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 x14ac:dyDescent="0.2">
      <c r="A57" s="18" t="s">
        <v>42</v>
      </c>
      <c r="B57" s="8"/>
      <c r="C57" s="8"/>
    </row>
    <row r="58" spans="1:26" ht="15.75" customHeight="1" x14ac:dyDescent="0.2">
      <c r="A58" s="8" t="s">
        <v>68</v>
      </c>
      <c r="B58" s="9"/>
      <c r="C58" s="9">
        <v>1</v>
      </c>
    </row>
    <row r="59" spans="1:26" ht="15.75" customHeight="1" x14ac:dyDescent="0.2">
      <c r="A59" s="8" t="s">
        <v>69</v>
      </c>
      <c r="B59" s="9"/>
      <c r="C59" s="9">
        <v>0.25</v>
      </c>
    </row>
    <row r="60" spans="1:26" ht="15.75" customHeight="1" x14ac:dyDescent="0.2">
      <c r="A60" s="8" t="s">
        <v>70</v>
      </c>
      <c r="B60" s="9"/>
      <c r="C60" s="9">
        <v>0.68</v>
      </c>
    </row>
    <row r="61" spans="1:26" ht="15.75" customHeight="1" x14ac:dyDescent="0.2">
      <c r="A61" s="8" t="s">
        <v>71</v>
      </c>
      <c r="B61" s="9"/>
      <c r="C61" s="9">
        <v>1</v>
      </c>
    </row>
    <row r="62" spans="1:26" ht="15.75" customHeight="1" x14ac:dyDescent="0.2">
      <c r="A62" s="8" t="s">
        <v>72</v>
      </c>
      <c r="B62" s="9"/>
      <c r="C62" s="9">
        <v>0.1</v>
      </c>
    </row>
    <row r="63" spans="1:26" ht="15.75" customHeight="1" x14ac:dyDescent="0.2">
      <c r="A63" s="8" t="s">
        <v>73</v>
      </c>
      <c r="B63" s="8"/>
      <c r="C63" s="38">
        <v>1</v>
      </c>
    </row>
    <row r="64" spans="1:26" ht="15.75" customHeight="1" x14ac:dyDescent="0.2">
      <c r="A64" s="8"/>
      <c r="B64" s="8"/>
      <c r="C64" s="8"/>
    </row>
    <row r="65" spans="1:3" ht="15.75" customHeight="1" x14ac:dyDescent="0.2">
      <c r="A65" s="18" t="s">
        <v>38</v>
      </c>
      <c r="B65" s="8"/>
      <c r="C65" s="8"/>
    </row>
    <row r="66" spans="1:3" ht="15.75" customHeight="1" x14ac:dyDescent="0.2">
      <c r="A66" s="8" t="s">
        <v>74</v>
      </c>
      <c r="B66" s="9"/>
      <c r="C66" s="9">
        <v>1</v>
      </c>
    </row>
    <row r="67" spans="1:3" ht="15.75" customHeight="1" x14ac:dyDescent="0.2">
      <c r="A67" s="8" t="s">
        <v>69</v>
      </c>
      <c r="B67" s="9"/>
      <c r="C67" s="9">
        <v>0.25</v>
      </c>
    </row>
    <row r="68" spans="1:3" ht="15.75" customHeight="1" x14ac:dyDescent="0.2">
      <c r="A68" s="8" t="s">
        <v>70</v>
      </c>
      <c r="B68" s="9"/>
      <c r="C68" s="9">
        <v>0.61</v>
      </c>
    </row>
    <row r="69" spans="1:3" ht="15.75" customHeight="1" x14ac:dyDescent="0.2">
      <c r="A69" s="8" t="s">
        <v>71</v>
      </c>
      <c r="B69" s="9"/>
      <c r="C69" s="9">
        <v>1</v>
      </c>
    </row>
    <row r="70" spans="1:3" ht="15.75" customHeight="1" x14ac:dyDescent="0.2">
      <c r="A70" s="8" t="s">
        <v>72</v>
      </c>
      <c r="B70" s="9"/>
      <c r="C70" s="9">
        <v>0.12</v>
      </c>
    </row>
    <row r="71" spans="1:3" ht="15.75" customHeight="1" x14ac:dyDescent="0.2">
      <c r="A71" s="8" t="s">
        <v>73</v>
      </c>
      <c r="B71" s="8"/>
      <c r="C71" s="8">
        <v>4.2</v>
      </c>
    </row>
    <row r="72" spans="1:3" ht="15.75" customHeight="1" x14ac:dyDescent="0.2">
      <c r="A72" s="8"/>
      <c r="B72" s="8"/>
      <c r="C72" s="8"/>
    </row>
    <row r="73" spans="1:3" ht="15.75" customHeight="1" x14ac:dyDescent="0.2">
      <c r="A73" s="18" t="s">
        <v>39</v>
      </c>
      <c r="B73" s="8"/>
      <c r="C73" s="8"/>
    </row>
    <row r="74" spans="1:3" ht="15.75" customHeight="1" x14ac:dyDescent="0.2">
      <c r="A74" s="8" t="s">
        <v>74</v>
      </c>
      <c r="B74" s="9"/>
      <c r="C74" s="9">
        <v>1</v>
      </c>
    </row>
    <row r="75" spans="1:3" ht="15.75" customHeight="1" x14ac:dyDescent="0.2">
      <c r="A75" s="8" t="s">
        <v>69</v>
      </c>
      <c r="B75" s="9"/>
      <c r="C75" s="9">
        <v>0.35</v>
      </c>
    </row>
    <row r="76" spans="1:3" ht="15.75" customHeight="1" x14ac:dyDescent="0.2">
      <c r="A76" s="8" t="s">
        <v>70</v>
      </c>
      <c r="B76" s="9"/>
      <c r="C76" s="9">
        <v>0.49</v>
      </c>
    </row>
    <row r="77" spans="1:3" ht="15.75" customHeight="1" x14ac:dyDescent="0.2">
      <c r="A77" s="8" t="s">
        <v>71</v>
      </c>
      <c r="B77" s="9"/>
      <c r="C77" s="9">
        <v>1</v>
      </c>
    </row>
    <row r="78" spans="1:3" ht="15.75" customHeight="1" x14ac:dyDescent="0.2">
      <c r="A78" s="8" t="s">
        <v>72</v>
      </c>
      <c r="B78" s="9"/>
      <c r="C78" s="9">
        <v>0.45</v>
      </c>
    </row>
    <row r="79" spans="1:3" ht="15.75" customHeight="1" x14ac:dyDescent="0.2">
      <c r="A79" s="8" t="s">
        <v>73</v>
      </c>
      <c r="B79" s="8"/>
      <c r="C79" s="8">
        <v>5.3</v>
      </c>
    </row>
    <row r="80" spans="1:3" ht="15.75" customHeight="1" x14ac:dyDescent="0.2">
      <c r="A80" s="8"/>
      <c r="B80" s="8"/>
      <c r="C80" s="8"/>
    </row>
    <row r="81" spans="1:14" ht="15.75" customHeight="1" x14ac:dyDescent="0.2">
      <c r="A81" s="18" t="s">
        <v>40</v>
      </c>
      <c r="B81" s="8"/>
      <c r="C81" s="8"/>
    </row>
    <row r="82" spans="1:14" ht="15.75" customHeight="1" x14ac:dyDescent="0.2">
      <c r="A82" s="8" t="s">
        <v>74</v>
      </c>
      <c r="B82" s="9"/>
      <c r="C82" s="9">
        <v>1</v>
      </c>
    </row>
    <row r="83" spans="1:14" ht="15.75" customHeight="1" x14ac:dyDescent="0.2">
      <c r="A83" s="8" t="s">
        <v>69</v>
      </c>
      <c r="B83" s="9"/>
      <c r="C83" s="9">
        <v>0.55000000000000004</v>
      </c>
    </row>
    <row r="84" spans="1:14" ht="15.75" customHeight="1" x14ac:dyDescent="0.2">
      <c r="A84" s="8" t="s">
        <v>70</v>
      </c>
      <c r="B84" s="9"/>
      <c r="C84" s="9">
        <v>0.23</v>
      </c>
    </row>
    <row r="85" spans="1:14" ht="15.75" customHeight="1" x14ac:dyDescent="0.2">
      <c r="A85" s="8" t="s">
        <v>71</v>
      </c>
      <c r="B85" s="9"/>
      <c r="C85" s="9">
        <v>1</v>
      </c>
    </row>
    <row r="86" spans="1:14" ht="15.75" customHeight="1" x14ac:dyDescent="0.2">
      <c r="A86" s="8" t="s">
        <v>72</v>
      </c>
      <c r="B86" s="9"/>
      <c r="C86" s="9">
        <v>0.6</v>
      </c>
    </row>
    <row r="87" spans="1:14" ht="15.75" customHeight="1" x14ac:dyDescent="0.2">
      <c r="A87" s="8" t="s">
        <v>73</v>
      </c>
      <c r="B87" s="8"/>
      <c r="C87" s="38">
        <v>1</v>
      </c>
    </row>
    <row r="88" spans="1:14" ht="15.75" customHeight="1" x14ac:dyDescent="0.2">
      <c r="B88" s="8"/>
      <c r="C88" s="8"/>
    </row>
    <row r="89" spans="1:14" ht="15.75" customHeight="1" x14ac:dyDescent="0.2">
      <c r="A89" s="6" t="s">
        <v>41</v>
      </c>
      <c r="B89" s="15"/>
      <c r="C89" s="1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1:14" ht="15.75" customHeight="1" x14ac:dyDescent="0.2">
      <c r="A90" s="18" t="s">
        <v>42</v>
      </c>
      <c r="B90" s="8"/>
      <c r="C90" s="8"/>
    </row>
    <row r="91" spans="1:14" ht="15.75" customHeight="1" x14ac:dyDescent="0.2">
      <c r="A91" s="8" t="s">
        <v>43</v>
      </c>
      <c r="B91" s="9"/>
      <c r="C91" s="9">
        <v>1</v>
      </c>
    </row>
    <row r="92" spans="1:14" ht="15.75" customHeight="1" x14ac:dyDescent="0.2">
      <c r="A92" s="8" t="s">
        <v>44</v>
      </c>
      <c r="B92" s="9"/>
      <c r="C92" s="9">
        <v>0.45</v>
      </c>
    </row>
    <row r="93" spans="1:14" ht="15.75" customHeight="1" x14ac:dyDescent="0.15">
      <c r="A93" s="10" t="s">
        <v>14</v>
      </c>
      <c r="B93" s="11"/>
      <c r="C93" s="11">
        <v>0.8</v>
      </c>
    </row>
    <row r="94" spans="1:14" ht="15.75" customHeight="1" x14ac:dyDescent="0.15">
      <c r="A94" s="10" t="s">
        <v>15</v>
      </c>
      <c r="B94" s="11"/>
      <c r="C94" s="11">
        <v>0.18</v>
      </c>
    </row>
    <row r="95" spans="1:14" ht="15.75" customHeight="1" x14ac:dyDescent="0.15">
      <c r="A95" s="10" t="s">
        <v>16</v>
      </c>
      <c r="B95" s="11"/>
      <c r="C95" s="11">
        <v>0.02</v>
      </c>
    </row>
    <row r="96" spans="1:14" ht="15.75" customHeight="1" x14ac:dyDescent="0.2">
      <c r="A96" s="18" t="s">
        <v>38</v>
      </c>
      <c r="B96" s="8"/>
      <c r="C96" s="8"/>
    </row>
    <row r="97" spans="1:14" ht="15.75" customHeight="1" x14ac:dyDescent="0.2">
      <c r="A97" s="8" t="s">
        <v>43</v>
      </c>
      <c r="B97" s="9"/>
      <c r="C97" s="9">
        <v>1</v>
      </c>
    </row>
    <row r="98" spans="1:14" ht="15.75" customHeight="1" x14ac:dyDescent="0.2">
      <c r="A98" s="8" t="s">
        <v>44</v>
      </c>
      <c r="B98" s="9"/>
      <c r="C98" s="9">
        <v>0.77</v>
      </c>
    </row>
    <row r="99" spans="1:14" ht="15.75" customHeight="1" x14ac:dyDescent="0.15">
      <c r="A99" s="10" t="s">
        <v>15</v>
      </c>
      <c r="B99" s="11"/>
      <c r="C99" s="11">
        <v>0.95</v>
      </c>
    </row>
    <row r="100" spans="1:14" ht="15.75" customHeight="1" x14ac:dyDescent="0.15">
      <c r="A100" s="10" t="s">
        <v>16</v>
      </c>
      <c r="B100" s="11"/>
      <c r="C100" s="11">
        <v>0.05</v>
      </c>
    </row>
    <row r="101" spans="1:14" ht="15.75" customHeight="1" x14ac:dyDescent="0.2">
      <c r="A101" s="18" t="s">
        <v>39</v>
      </c>
      <c r="B101" s="8"/>
      <c r="C101" s="8"/>
    </row>
    <row r="102" spans="1:14" ht="15.75" customHeight="1" x14ac:dyDescent="0.2">
      <c r="A102" s="8" t="s">
        <v>43</v>
      </c>
      <c r="B102" s="9"/>
      <c r="C102" s="9">
        <v>1</v>
      </c>
    </row>
    <row r="103" spans="1:14" ht="15.75" customHeight="1" x14ac:dyDescent="0.2">
      <c r="A103" s="8" t="s">
        <v>45</v>
      </c>
      <c r="B103" s="9"/>
      <c r="C103" s="9">
        <v>0.02</v>
      </c>
    </row>
    <row r="104" spans="1:14" ht="15.75" customHeight="1" x14ac:dyDescent="0.2">
      <c r="B104" s="8"/>
      <c r="C104" s="8"/>
    </row>
    <row r="105" spans="1:14" ht="15.75" customHeight="1" x14ac:dyDescent="0.2">
      <c r="A105" s="6" t="s">
        <v>46</v>
      </c>
      <c r="B105" s="15"/>
      <c r="C105" s="1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 ht="15.75" customHeight="1" x14ac:dyDescent="0.2">
      <c r="A106" s="18" t="s">
        <v>39</v>
      </c>
      <c r="B106" s="8"/>
      <c r="C106" s="8"/>
    </row>
    <row r="107" spans="1:14" ht="15.75" customHeight="1" x14ac:dyDescent="0.2">
      <c r="A107" s="8" t="s">
        <v>47</v>
      </c>
      <c r="B107" s="9"/>
      <c r="C107" s="9">
        <v>0.04</v>
      </c>
    </row>
    <row r="108" spans="1:14" ht="15.75" customHeight="1" x14ac:dyDescent="0.2">
      <c r="A108" s="8" t="s">
        <v>48</v>
      </c>
      <c r="B108" s="9"/>
      <c r="C108" s="9">
        <v>0.3</v>
      </c>
    </row>
    <row r="109" spans="1:14" ht="15.75" customHeight="1" x14ac:dyDescent="0.2">
      <c r="B109" s="8"/>
      <c r="C109" s="8"/>
    </row>
    <row r="110" spans="1:14" ht="15.75" customHeight="1" x14ac:dyDescent="0.2">
      <c r="A110" s="18" t="s">
        <v>40</v>
      </c>
      <c r="B110" s="8"/>
      <c r="C110" s="8"/>
    </row>
    <row r="111" spans="1:14" ht="15.75" customHeight="1" x14ac:dyDescent="0.2">
      <c r="A111" s="8" t="s">
        <v>47</v>
      </c>
      <c r="B111" s="9"/>
      <c r="C111" s="9">
        <v>0.82</v>
      </c>
    </row>
    <row r="112" spans="1:14" ht="15.75" customHeight="1" x14ac:dyDescent="0.2">
      <c r="A112" s="8" t="s">
        <v>49</v>
      </c>
      <c r="B112" s="9"/>
      <c r="C112" s="9">
        <v>0.95</v>
      </c>
    </row>
    <row r="113" spans="1:14" ht="15.75" customHeight="1" x14ac:dyDescent="0.15">
      <c r="A113" s="10" t="s">
        <v>14</v>
      </c>
      <c r="B113" s="11"/>
      <c r="C113" s="11">
        <v>0.1</v>
      </c>
    </row>
    <row r="114" spans="1:14" ht="15.75" customHeight="1" x14ac:dyDescent="0.15">
      <c r="A114" s="10" t="s">
        <v>15</v>
      </c>
      <c r="B114" s="11"/>
      <c r="C114" s="11">
        <v>0.9</v>
      </c>
    </row>
    <row r="115" spans="1:14" ht="15.75" customHeight="1" x14ac:dyDescent="0.2">
      <c r="B115" s="8"/>
      <c r="C115" s="8"/>
    </row>
    <row r="116" spans="1:14" ht="15.75" customHeight="1" x14ac:dyDescent="0.2">
      <c r="A116" s="6" t="s">
        <v>50</v>
      </c>
      <c r="B116" s="15"/>
      <c r="C116" s="15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ht="15.75" customHeight="1" x14ac:dyDescent="0.2">
      <c r="A117" s="18" t="s">
        <v>38</v>
      </c>
      <c r="B117" s="8"/>
      <c r="C117" s="8"/>
    </row>
    <row r="118" spans="1:14" ht="15.75" customHeight="1" x14ac:dyDescent="0.2">
      <c r="A118" s="8" t="s">
        <v>51</v>
      </c>
      <c r="B118" s="9"/>
      <c r="C118" s="9">
        <v>0.12</v>
      </c>
    </row>
    <row r="119" spans="1:14" ht="15.75" customHeight="1" x14ac:dyDescent="0.2">
      <c r="A119" s="8" t="s">
        <v>52</v>
      </c>
      <c r="B119" s="9"/>
      <c r="C119" s="9">
        <v>0.6</v>
      </c>
    </row>
    <row r="120" spans="1:14" ht="15.75" customHeight="1" x14ac:dyDescent="0.2">
      <c r="A120" s="8" t="s">
        <v>53</v>
      </c>
      <c r="B120" s="9"/>
      <c r="C120" s="9">
        <v>0.4</v>
      </c>
    </row>
    <row r="121" spans="1:14" ht="15.75" customHeight="1" x14ac:dyDescent="0.2">
      <c r="A121" s="8"/>
      <c r="B121" s="8"/>
      <c r="C121" s="8"/>
    </row>
    <row r="122" spans="1:14" ht="15.75" customHeight="1" x14ac:dyDescent="0.2">
      <c r="A122" s="18" t="s">
        <v>39</v>
      </c>
      <c r="B122" s="8"/>
      <c r="C122" s="8"/>
    </row>
    <row r="123" spans="1:14" ht="15.75" customHeight="1" x14ac:dyDescent="0.2">
      <c r="A123" s="8" t="s">
        <v>51</v>
      </c>
      <c r="B123" s="9"/>
      <c r="C123" s="9">
        <v>0.13</v>
      </c>
    </row>
    <row r="124" spans="1:14" ht="15.75" customHeight="1" x14ac:dyDescent="0.2">
      <c r="A124" s="8" t="s">
        <v>52</v>
      </c>
      <c r="B124" s="9"/>
      <c r="C124" s="9">
        <v>0.9</v>
      </c>
    </row>
    <row r="125" spans="1:14" ht="15.75" customHeight="1" x14ac:dyDescent="0.2">
      <c r="A125" s="8" t="s">
        <v>53</v>
      </c>
      <c r="B125" s="9"/>
      <c r="C125" s="9">
        <v>0.1</v>
      </c>
    </row>
    <row r="126" spans="1:14" ht="15.75" customHeight="1" x14ac:dyDescent="0.2">
      <c r="A126" s="8"/>
      <c r="B126" s="8"/>
      <c r="C126" s="8"/>
    </row>
    <row r="127" spans="1:14" ht="15.75" customHeight="1" x14ac:dyDescent="0.2">
      <c r="A127" s="18" t="s">
        <v>40</v>
      </c>
      <c r="B127" s="8"/>
      <c r="C127" s="8"/>
    </row>
    <row r="128" spans="1:14" ht="15.75" customHeight="1" x14ac:dyDescent="0.2">
      <c r="A128" s="8" t="s">
        <v>51</v>
      </c>
      <c r="B128" s="9"/>
      <c r="C128" s="9">
        <v>0.15</v>
      </c>
    </row>
    <row r="129" spans="1:14" ht="15.75" customHeight="1" x14ac:dyDescent="0.2">
      <c r="A129" s="8" t="s">
        <v>52</v>
      </c>
      <c r="B129" s="9"/>
      <c r="C129" s="9">
        <v>0.2</v>
      </c>
    </row>
    <row r="130" spans="1:14" ht="15.75" customHeight="1" x14ac:dyDescent="0.2">
      <c r="A130" s="8" t="s">
        <v>53</v>
      </c>
      <c r="B130" s="9"/>
      <c r="C130" s="9">
        <v>0.8</v>
      </c>
    </row>
    <row r="131" spans="1:14" ht="15.75" customHeight="1" x14ac:dyDescent="0.2">
      <c r="B131" s="8"/>
      <c r="C131" s="8"/>
    </row>
    <row r="132" spans="1:14" ht="15.75" customHeight="1" x14ac:dyDescent="0.2">
      <c r="A132" s="19" t="s">
        <v>54</v>
      </c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</row>
    <row r="133" spans="1:14" ht="15.75" customHeight="1" x14ac:dyDescent="0.2">
      <c r="A133" s="21" t="s">
        <v>55</v>
      </c>
      <c r="B133" s="22"/>
      <c r="C133" s="23">
        <v>448.74976968691357</v>
      </c>
      <c r="D133" s="23">
        <v>447.03233229675374</v>
      </c>
      <c r="E133" s="23">
        <v>445.24788224602179</v>
      </c>
      <c r="F133" s="23">
        <v>442.54829975009937</v>
      </c>
      <c r="G133" s="23">
        <v>440.50047679926666</v>
      </c>
      <c r="H133" s="23">
        <v>438.34463617893061</v>
      </c>
      <c r="I133" s="23">
        <v>436.06750672461487</v>
      </c>
      <c r="J133" s="23">
        <v>433.928413530863</v>
      </c>
      <c r="K133" s="23">
        <v>431.75959205863808</v>
      </c>
      <c r="L133" s="23">
        <v>429.58663747344832</v>
      </c>
      <c r="M133" s="23">
        <v>427.44782374289457</v>
      </c>
      <c r="N133" s="23">
        <v>425.30920700534062</v>
      </c>
    </row>
    <row r="134" spans="1:14" ht="15.75" customHeight="1" x14ac:dyDescent="0.2">
      <c r="A134" s="21" t="s">
        <v>56</v>
      </c>
      <c r="B134" s="22"/>
      <c r="C134" s="23">
        <v>6410.3337990956625</v>
      </c>
      <c r="D134" s="23">
        <v>28466.1085299308</v>
      </c>
      <c r="E134" s="23">
        <v>44005.886679820811</v>
      </c>
      <c r="F134" s="23">
        <v>57930.763544931433</v>
      </c>
      <c r="G134" s="23">
        <v>71371.440681274995</v>
      </c>
      <c r="H134" s="23">
        <v>85151.035938034081</v>
      </c>
      <c r="I134" s="23">
        <v>99904.11618009262</v>
      </c>
      <c r="J134" s="23">
        <v>116157.29657913034</v>
      </c>
      <c r="K134" s="23">
        <v>134383.83499547694</v>
      </c>
      <c r="L134" s="23">
        <v>155041.52387375888</v>
      </c>
      <c r="M134" s="23">
        <v>178600.53250200374</v>
      </c>
      <c r="N134" s="23">
        <v>205564.85623841194</v>
      </c>
    </row>
    <row r="135" spans="1:14" ht="15.75" customHeight="1" x14ac:dyDescent="0.2">
      <c r="A135" s="24" t="s">
        <v>57</v>
      </c>
      <c r="B135" s="25">
        <v>24566.302027294198</v>
      </c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</row>
    <row r="136" spans="1:14" ht="15.75" customHeight="1" x14ac:dyDescent="0.2">
      <c r="A136" s="24" t="s">
        <v>58</v>
      </c>
      <c r="B136" s="25">
        <v>2143.4221356043981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</row>
    <row r="137" spans="1:14" ht="15.75" customHeight="1" x14ac:dyDescent="0.2">
      <c r="A137" s="24" t="s">
        <v>59</v>
      </c>
      <c r="B137" s="25">
        <v>26709.724162898594</v>
      </c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</row>
    <row r="138" spans="1:14" ht="15.75" customHeight="1" x14ac:dyDescent="0.1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</row>
    <row r="139" spans="1:14" ht="15.75" customHeight="1" x14ac:dyDescent="0.2">
      <c r="A139" s="19" t="s">
        <v>75</v>
      </c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</row>
    <row r="140" spans="1:14" ht="15.75" customHeight="1" x14ac:dyDescent="0.2">
      <c r="A140" s="21" t="s">
        <v>61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</row>
    <row r="141" spans="1:14" ht="15.75" customHeight="1" x14ac:dyDescent="0.2">
      <c r="A141" s="27" t="s">
        <v>62</v>
      </c>
      <c r="B141" s="22"/>
      <c r="C141" s="28">
        <v>26134.832400324402</v>
      </c>
      <c r="D141" s="28">
        <v>40515.764632800543</v>
      </c>
      <c r="E141" s="28">
        <v>53066.577019693228</v>
      </c>
      <c r="F141" s="28">
        <v>65164.586426165508</v>
      </c>
      <c r="G141" s="28">
        <v>77659.50652105824</v>
      </c>
      <c r="H141" s="28">
        <v>91509.827841688908</v>
      </c>
      <c r="I141" s="28">
        <v>106347.94906743948</v>
      </c>
      <c r="J141" s="28">
        <v>122897.17187973829</v>
      </c>
      <c r="K141" s="28">
        <v>141742.25955361692</v>
      </c>
      <c r="L141" s="28">
        <v>163322.7987740612</v>
      </c>
      <c r="M141" s="28">
        <v>188080.78848072846</v>
      </c>
      <c r="N141" s="28">
        <v>216327.02252862119</v>
      </c>
    </row>
    <row r="142" spans="1:14" ht="15.75" customHeight="1" x14ac:dyDescent="0.2">
      <c r="A142" s="27" t="s">
        <v>63</v>
      </c>
      <c r="B142" s="22"/>
      <c r="C142" s="28">
        <v>8907.9287899697265</v>
      </c>
      <c r="D142" s="28">
        <v>13679.760979951196</v>
      </c>
      <c r="E142" s="28">
        <v>18014.469849937646</v>
      </c>
      <c r="F142" s="28">
        <v>22387.49818280297</v>
      </c>
      <c r="G142" s="28">
        <v>26546.334614927284</v>
      </c>
      <c r="H142" s="28">
        <v>31173.887494542792</v>
      </c>
      <c r="I142" s="28">
        <v>36224.753628722487</v>
      </c>
      <c r="J142" s="28">
        <v>41935.679418786109</v>
      </c>
      <c r="K142" s="28">
        <v>48416.001989932513</v>
      </c>
      <c r="L142" s="28">
        <v>55723.009274590113</v>
      </c>
      <c r="M142" s="28">
        <v>64145.779489202221</v>
      </c>
      <c r="N142" s="28">
        <v>73796.297664053942</v>
      </c>
    </row>
    <row r="143" spans="1:14" ht="15.75" customHeight="1" x14ac:dyDescent="0.2">
      <c r="A143" s="27" t="s">
        <v>64</v>
      </c>
      <c r="B143" s="22"/>
      <c r="C143" s="28">
        <v>1766.8619087543275</v>
      </c>
      <c r="D143" s="28">
        <v>2708.6381973613898</v>
      </c>
      <c r="E143" s="28">
        <v>3829.4232315735758</v>
      </c>
      <c r="F143" s="28">
        <v>4738.5714444043706</v>
      </c>
      <c r="G143" s="28">
        <v>5903.2570597482363</v>
      </c>
      <c r="H143" s="28">
        <v>6502.6417931984388</v>
      </c>
      <c r="I143" s="28">
        <v>7630.6980527134956</v>
      </c>
      <c r="J143" s="28">
        <v>8939.3491266612982</v>
      </c>
      <c r="K143" s="28">
        <v>10326.46760355257</v>
      </c>
      <c r="L143" s="28">
        <v>11903.156393594898</v>
      </c>
      <c r="M143" s="28">
        <v>13590.056476291707</v>
      </c>
      <c r="N143" s="28">
        <v>15682.888414986854</v>
      </c>
    </row>
    <row r="144" spans="1:14" ht="15.75" customHeight="1" x14ac:dyDescent="0.15">
      <c r="A144" s="26"/>
      <c r="B144" s="26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</row>
    <row r="145" spans="1:14" ht="15.75" customHeight="1" x14ac:dyDescent="0.2">
      <c r="A145" s="21" t="s">
        <v>55</v>
      </c>
      <c r="B145" s="26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</row>
    <row r="146" spans="1:14" ht="15.75" customHeight="1" x14ac:dyDescent="0.2">
      <c r="A146" s="27" t="s">
        <v>62</v>
      </c>
      <c r="B146" s="22"/>
      <c r="C146" s="28">
        <v>43.658366481984615</v>
      </c>
      <c r="D146" s="28">
        <v>43.447569078512942</v>
      </c>
      <c r="E146" s="28">
        <v>43.439570719607879</v>
      </c>
      <c r="F146" s="28">
        <v>43.265331314395361</v>
      </c>
      <c r="G146" s="28">
        <v>42.95624388265626</v>
      </c>
      <c r="H146" s="28">
        <v>42.72314268363683</v>
      </c>
      <c r="I146" s="28">
        <v>42.516538802799523</v>
      </c>
      <c r="J146" s="28">
        <v>42.334775982666173</v>
      </c>
      <c r="K146" s="28">
        <v>42.123095161654739</v>
      </c>
      <c r="L146" s="28">
        <v>41.893689011576534</v>
      </c>
      <c r="M146" s="28">
        <v>41.685453978768237</v>
      </c>
      <c r="N146" s="28">
        <v>41.481741219924857</v>
      </c>
    </row>
    <row r="147" spans="1:14" ht="15.75" customHeight="1" x14ac:dyDescent="0.2">
      <c r="A147" s="27" t="s">
        <v>63</v>
      </c>
      <c r="B147" s="22"/>
      <c r="C147" s="28">
        <v>10.750050038277621</v>
      </c>
      <c r="D147" s="28">
        <v>10.785400070546348</v>
      </c>
      <c r="E147" s="28">
        <v>10.605210891257245</v>
      </c>
      <c r="F147" s="28">
        <v>10.453069515350638</v>
      </c>
      <c r="G147" s="28">
        <v>10.472062863886595</v>
      </c>
      <c r="H147" s="28">
        <v>10.458391811973584</v>
      </c>
      <c r="I147" s="28">
        <v>10.395626713936279</v>
      </c>
      <c r="J147" s="28">
        <v>10.319708951153892</v>
      </c>
      <c r="K147" s="28">
        <v>10.264968345535362</v>
      </c>
      <c r="L147" s="28">
        <v>10.226585771007171</v>
      </c>
      <c r="M147" s="28">
        <v>10.178451762312092</v>
      </c>
      <c r="N147" s="28">
        <v>10.123555704500863</v>
      </c>
    </row>
    <row r="148" spans="1:14" ht="15.75" customHeight="1" x14ac:dyDescent="0.2">
      <c r="A148" s="27" t="s">
        <v>64</v>
      </c>
      <c r="B148" s="22"/>
      <c r="C148" s="28">
        <v>0.43877755258275425</v>
      </c>
      <c r="D148" s="28">
        <v>0.40431590943283968</v>
      </c>
      <c r="E148" s="28">
        <v>0.37440399698198795</v>
      </c>
      <c r="F148" s="28">
        <v>0.37083580637726565</v>
      </c>
      <c r="G148" s="28">
        <v>0.41064041781196414</v>
      </c>
      <c r="H148" s="28">
        <v>0.39392103737000239</v>
      </c>
      <c r="I148" s="28">
        <v>0.38497419405047489</v>
      </c>
      <c r="J148" s="28">
        <v>0.38121005328542223</v>
      </c>
      <c r="K148" s="28">
        <v>0.38255329997678333</v>
      </c>
      <c r="L148" s="28">
        <v>0.38475868639332461</v>
      </c>
      <c r="M148" s="28">
        <v>0.37971716082901691</v>
      </c>
      <c r="N148" s="28">
        <v>0.37693948733814386</v>
      </c>
    </row>
    <row r="149" spans="1:14" ht="15.75" customHeight="1" x14ac:dyDescent="0.2">
      <c r="A149" s="27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</row>
    <row r="150" spans="1:14" ht="15.75" customHeight="1" x14ac:dyDescent="0.2">
      <c r="A150" s="24" t="s">
        <v>57</v>
      </c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</row>
    <row r="151" spans="1:14" ht="15.75" customHeight="1" x14ac:dyDescent="0.2">
      <c r="A151" s="30" t="s">
        <v>62</v>
      </c>
      <c r="B151" s="31">
        <v>6961.0981933200692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</row>
    <row r="152" spans="1:14" ht="15.75" customHeight="1" x14ac:dyDescent="0.2">
      <c r="A152" s="30" t="s">
        <v>63</v>
      </c>
      <c r="B152" s="31">
        <v>2037.1103003635869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</row>
    <row r="153" spans="1:14" ht="15.75" customHeight="1" x14ac:dyDescent="0.2">
      <c r="A153" s="30" t="s">
        <v>64</v>
      </c>
      <c r="B153" s="31">
        <v>792.6266037710642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</row>
    <row r="154" spans="1:14" ht="15.75" customHeight="1" x14ac:dyDescent="0.2">
      <c r="A154" s="27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</row>
    <row r="155" spans="1:14" ht="15.75" customHeight="1" x14ac:dyDescent="0.2">
      <c r="A155" s="19" t="s">
        <v>76</v>
      </c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</row>
    <row r="156" spans="1:14" ht="15.75" customHeight="1" x14ac:dyDescent="0.2">
      <c r="A156" s="24" t="s">
        <v>57</v>
      </c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</row>
    <row r="157" spans="1:14" ht="15.75" customHeight="1" x14ac:dyDescent="0.2">
      <c r="A157" s="30" t="s">
        <v>62</v>
      </c>
      <c r="B157" s="31">
        <v>6882.7834834552978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</row>
    <row r="158" spans="1:14" ht="15.75" customHeight="1" x14ac:dyDescent="0.2">
      <c r="A158" s="30" t="s">
        <v>63</v>
      </c>
      <c r="B158" s="31">
        <v>2014.656015353366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</row>
    <row r="159" spans="1:14" ht="15.75" customHeight="1" x14ac:dyDescent="0.2">
      <c r="A159" s="30" t="s">
        <v>64</v>
      </c>
      <c r="B159" s="31">
        <v>893.39559864605678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</row>
    <row r="160" spans="1:14" ht="15.75" customHeight="1" x14ac:dyDescent="0.2">
      <c r="A160" s="32"/>
      <c r="B160" s="40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</row>
    <row r="161" spans="1:14" ht="15.75" customHeight="1" x14ac:dyDescent="0.2">
      <c r="A161" s="19" t="s">
        <v>66</v>
      </c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</row>
    <row r="162" spans="1:14" ht="15.75" customHeight="1" x14ac:dyDescent="0.2">
      <c r="A162" s="24" t="s">
        <v>57</v>
      </c>
      <c r="B162" s="41">
        <v>6877280.3030137997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</row>
    <row r="163" spans="1:14" ht="15.75" customHeight="1" x14ac:dyDescent="0.2">
      <c r="A163" s="30" t="s">
        <v>62</v>
      </c>
      <c r="B163" s="41">
        <v>1376556.6966910595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</row>
    <row r="164" spans="1:14" ht="15.75" customHeight="1" x14ac:dyDescent="0.2">
      <c r="A164" s="30" t="s">
        <v>63</v>
      </c>
      <c r="B164" s="41">
        <v>1007328.007676683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</row>
    <row r="165" spans="1:14" ht="15.75" customHeight="1" x14ac:dyDescent="0.2">
      <c r="A165" s="30" t="s">
        <v>64</v>
      </c>
      <c r="B165" s="41">
        <v>893395.59864605684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</row>
    <row r="166" spans="1:14" ht="15.75" customHeight="1" x14ac:dyDescent="0.15">
      <c r="A166" s="26"/>
      <c r="B166" s="4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</row>
    <row r="167" spans="1:14" ht="15.75" customHeight="1" x14ac:dyDescent="0.15"/>
    <row r="168" spans="1:14" ht="15.75" customHeight="1" x14ac:dyDescent="0.15"/>
    <row r="169" spans="1:14" ht="15.75" customHeight="1" x14ac:dyDescent="0.15"/>
    <row r="170" spans="1:14" ht="15.75" customHeight="1" x14ac:dyDescent="0.15"/>
    <row r="171" spans="1:14" ht="15.75" customHeight="1" x14ac:dyDescent="0.15"/>
    <row r="172" spans="1:14" ht="15.75" customHeight="1" x14ac:dyDescent="0.15"/>
    <row r="173" spans="1:14" ht="15.75" customHeight="1" x14ac:dyDescent="0.15"/>
    <row r="174" spans="1:14" ht="15.75" customHeight="1" x14ac:dyDescent="0.15"/>
    <row r="175" spans="1:14" ht="15.75" customHeight="1" x14ac:dyDescent="0.15"/>
    <row r="176" spans="1:14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4EB28-07CE-A24F-9D88-C22B0D23224A}">
  <dimension ref="A1:O120"/>
  <sheetViews>
    <sheetView tabSelected="1" zoomScale="125" workbookViewId="0">
      <selection activeCell="C51" sqref="C51"/>
    </sheetView>
  </sheetViews>
  <sheetFormatPr baseColWidth="10" defaultRowHeight="13" outlineLevelRow="1" x14ac:dyDescent="0.15"/>
  <cols>
    <col min="1" max="1" width="63.1640625" bestFit="1" customWidth="1"/>
    <col min="3" max="3" width="10.6640625" bestFit="1" customWidth="1"/>
    <col min="4" max="5" width="11.1640625" bestFit="1" customWidth="1"/>
    <col min="6" max="6" width="14.1640625" bestFit="1" customWidth="1"/>
    <col min="7" max="7" width="11.1640625" bestFit="1" customWidth="1"/>
    <col min="8" max="14" width="11.6640625" bestFit="1" customWidth="1"/>
  </cols>
  <sheetData>
    <row r="1" spans="1:14" x14ac:dyDescent="0.15">
      <c r="C1" s="54">
        <v>43466</v>
      </c>
      <c r="D1" s="54">
        <v>43497</v>
      </c>
      <c r="E1" s="54">
        <v>43525</v>
      </c>
      <c r="F1" s="54">
        <v>43556</v>
      </c>
      <c r="G1" s="54">
        <v>43586</v>
      </c>
      <c r="H1" s="54">
        <v>43617</v>
      </c>
      <c r="I1" s="54">
        <v>43647</v>
      </c>
      <c r="J1" s="54">
        <v>43678</v>
      </c>
      <c r="K1" s="54">
        <v>43709</v>
      </c>
      <c r="L1" s="54">
        <v>43739</v>
      </c>
      <c r="M1" s="54">
        <v>43770</v>
      </c>
      <c r="N1" s="54">
        <v>43800</v>
      </c>
    </row>
    <row r="2" spans="1:14" x14ac:dyDescent="0.15"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1:14" x14ac:dyDescent="0.15">
      <c r="A3" s="52" t="s">
        <v>83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 outlineLevel="1" x14ac:dyDescent="0.15">
      <c r="A4" t="str">
        <f>'Original Pricing - Inputs'!A27</f>
        <v>Total Ad Budget</v>
      </c>
      <c r="C4" s="45">
        <f>'Original Pricing - Inputs'!C27</f>
        <v>1000000</v>
      </c>
      <c r="D4" s="45">
        <f>'Original Pricing - Inputs'!D27</f>
        <v>1150000</v>
      </c>
      <c r="E4" s="45">
        <f>'Original Pricing - Inputs'!E27</f>
        <v>1322500</v>
      </c>
      <c r="F4" s="45">
        <f>'Original Pricing - Inputs'!F27</f>
        <v>1520874.9999999998</v>
      </c>
      <c r="G4" s="45">
        <f>'Original Pricing - Inputs'!G27</f>
        <v>1749006.2499999995</v>
      </c>
      <c r="H4" s="45">
        <f>'Original Pricing - Inputs'!H27</f>
        <v>2011357.1874999993</v>
      </c>
      <c r="I4" s="45">
        <f>'Original Pricing - Inputs'!I27</f>
        <v>2313060.7656249991</v>
      </c>
      <c r="J4" s="45">
        <f>'Original Pricing - Inputs'!J27</f>
        <v>2660019.8804687485</v>
      </c>
      <c r="K4" s="45">
        <f>'Original Pricing - Inputs'!K27</f>
        <v>3059022.8625390604</v>
      </c>
      <c r="L4" s="45">
        <f>'Original Pricing - Inputs'!L27</f>
        <v>3517876.2919199192</v>
      </c>
      <c r="M4" s="45">
        <f>'Original Pricing - Inputs'!M27</f>
        <v>4045557.7357079065</v>
      </c>
      <c r="N4" s="45">
        <f>'Original Pricing - Inputs'!N27</f>
        <v>4652391.3960640924</v>
      </c>
    </row>
    <row r="5" spans="1:14" outlineLevel="1" x14ac:dyDescent="0.15">
      <c r="A5" t="str">
        <f>'Original Pricing - Inputs'!A28</f>
        <v>Cost per Click (CpC)</v>
      </c>
      <c r="C5" s="47">
        <f>'Original Pricing - Inputs'!C28</f>
        <v>2.7</v>
      </c>
      <c r="D5" s="47">
        <f>'Original Pricing - Inputs'!D28</f>
        <v>2.7</v>
      </c>
      <c r="E5" s="47">
        <f>'Original Pricing - Inputs'!E28</f>
        <v>2.7</v>
      </c>
      <c r="F5" s="47">
        <f>'Original Pricing - Inputs'!F28</f>
        <v>2.7</v>
      </c>
      <c r="G5" s="47">
        <f>'Original Pricing - Inputs'!G28</f>
        <v>2.7</v>
      </c>
      <c r="H5" s="47">
        <f>'Original Pricing - Inputs'!H28</f>
        <v>2.7</v>
      </c>
      <c r="I5" s="47">
        <f>'Original Pricing - Inputs'!I28</f>
        <v>2.7</v>
      </c>
      <c r="J5" s="47">
        <f>'Original Pricing - Inputs'!J28</f>
        <v>2.7</v>
      </c>
      <c r="K5" s="47">
        <f>'Original Pricing - Inputs'!K28</f>
        <v>2.7</v>
      </c>
      <c r="L5" s="47">
        <f>'Original Pricing - Inputs'!L28</f>
        <v>2.7</v>
      </c>
      <c r="M5" s="47">
        <f>'Original Pricing - Inputs'!M28</f>
        <v>2.7</v>
      </c>
      <c r="N5" s="47">
        <f>'Original Pricing - Inputs'!N28</f>
        <v>2.7</v>
      </c>
    </row>
    <row r="6" spans="1:14" outlineLevel="1" x14ac:dyDescent="0.15">
      <c r="A6" s="46" t="s">
        <v>78</v>
      </c>
      <c r="C6" s="44">
        <f>C4/C5</f>
        <v>370370.37037037034</v>
      </c>
      <c r="D6" s="44">
        <f>D4/D5</f>
        <v>425925.9259259259</v>
      </c>
      <c r="E6" s="44">
        <f t="shared" ref="E6:N6" si="0">E4/E5</f>
        <v>489814.81481481477</v>
      </c>
      <c r="F6" s="44">
        <f t="shared" si="0"/>
        <v>563287.03703703696</v>
      </c>
      <c r="G6" s="44">
        <f t="shared" si="0"/>
        <v>647780.09259259235</v>
      </c>
      <c r="H6" s="44">
        <f t="shared" si="0"/>
        <v>744947.10648148123</v>
      </c>
      <c r="I6" s="44">
        <f t="shared" si="0"/>
        <v>856689.17245370336</v>
      </c>
      <c r="J6" s="44">
        <f t="shared" si="0"/>
        <v>985192.54832175863</v>
      </c>
      <c r="K6" s="44">
        <f t="shared" si="0"/>
        <v>1132971.4305700222</v>
      </c>
      <c r="L6" s="44">
        <f t="shared" si="0"/>
        <v>1302917.1451555255</v>
      </c>
      <c r="M6" s="44">
        <f t="shared" si="0"/>
        <v>1498354.7169288541</v>
      </c>
      <c r="N6" s="44">
        <f t="shared" si="0"/>
        <v>1723107.9244681823</v>
      </c>
    </row>
    <row r="7" spans="1:14" outlineLevel="1" x14ac:dyDescent="0.15">
      <c r="A7" t="str">
        <f>'Original Pricing - Inputs'!A29</f>
        <v>Ad CTR on Google</v>
      </c>
      <c r="B7" s="49">
        <f>'Original Pricing - Inputs'!C29</f>
        <v>3.1399999999999997E-2</v>
      </c>
    </row>
    <row r="8" spans="1:14" outlineLevel="1" x14ac:dyDescent="0.15">
      <c r="A8" s="46" t="s">
        <v>77</v>
      </c>
      <c r="C8" s="50">
        <f>C6/$B$7</f>
        <v>11795234.725171031</v>
      </c>
      <c r="D8" s="44">
        <f>D6/$B$7</f>
        <v>13564519.933946686</v>
      </c>
      <c r="E8" s="44">
        <f>E6/$B$7</f>
        <v>15599197.924038688</v>
      </c>
      <c r="F8" s="44">
        <f>F6/$B$7</f>
        <v>17939077.61264449</v>
      </c>
      <c r="G8" s="44">
        <f>G6/$B$7</f>
        <v>20629939.254541159</v>
      </c>
      <c r="H8" s="44">
        <f>H6/$B$7</f>
        <v>23724430.142722335</v>
      </c>
      <c r="I8" s="44">
        <f>I6/$B$7</f>
        <v>27283094.664130684</v>
      </c>
      <c r="J8" s="44">
        <f>J6/$B$7</f>
        <v>31375558.863750279</v>
      </c>
      <c r="K8" s="44">
        <f>K6/$B$7</f>
        <v>36081892.693312809</v>
      </c>
      <c r="L8" s="44">
        <f>L6/$B$7</f>
        <v>41494176.597309731</v>
      </c>
      <c r="M8" s="44">
        <f>M6/$B$7</f>
        <v>47718303.086906187</v>
      </c>
      <c r="N8" s="44">
        <f>N6/$B$7</f>
        <v>54876048.549942113</v>
      </c>
    </row>
    <row r="9" spans="1:14" outlineLevel="1" x14ac:dyDescent="0.15">
      <c r="A9" t="str">
        <f>'Original Pricing - Inputs'!A30</f>
        <v>% Landing page visitors that start the signup flow</v>
      </c>
      <c r="B9" s="48">
        <f>'Original Pricing - Inputs'!C31</f>
        <v>0.75</v>
      </c>
      <c r="C9" s="44">
        <f>C6*$B$9</f>
        <v>277777.77777777775</v>
      </c>
      <c r="D9" s="44">
        <f t="shared" ref="D9:N9" si="1">D6*$B$9</f>
        <v>319444.44444444444</v>
      </c>
      <c r="E9" s="44">
        <f t="shared" si="1"/>
        <v>367361.11111111107</v>
      </c>
      <c r="F9" s="44">
        <f t="shared" si="1"/>
        <v>422465.27777777775</v>
      </c>
      <c r="G9" s="44">
        <f t="shared" si="1"/>
        <v>485835.06944444426</v>
      </c>
      <c r="H9" s="44">
        <f t="shared" si="1"/>
        <v>558710.32986111089</v>
      </c>
      <c r="I9" s="44">
        <f t="shared" si="1"/>
        <v>642516.87934027752</v>
      </c>
      <c r="J9" s="44">
        <f t="shared" si="1"/>
        <v>738894.41124131903</v>
      </c>
      <c r="K9" s="44">
        <f t="shared" si="1"/>
        <v>849728.57292751665</v>
      </c>
      <c r="L9" s="44">
        <f t="shared" si="1"/>
        <v>977187.85886664409</v>
      </c>
      <c r="M9" s="44">
        <f t="shared" si="1"/>
        <v>1123766.0376966405</v>
      </c>
      <c r="N9" s="44">
        <f t="shared" si="1"/>
        <v>1292330.9433511368</v>
      </c>
    </row>
    <row r="10" spans="1:14" outlineLevel="1" x14ac:dyDescent="0.15">
      <c r="A10" t="str">
        <f>'Original Pricing - Inputs'!A31</f>
        <v>% Landing page visitors that complete the signup flow...</v>
      </c>
      <c r="B10" s="48">
        <f>'Original Pricing - Inputs'!C32</f>
        <v>0.65</v>
      </c>
      <c r="C10" s="53">
        <f>C9*$B$10</f>
        <v>180555.55555555553</v>
      </c>
      <c r="D10" s="53">
        <f t="shared" ref="D10:N10" si="2">D9*$B$10</f>
        <v>207638.88888888891</v>
      </c>
      <c r="E10" s="53">
        <f t="shared" si="2"/>
        <v>238784.72222222219</v>
      </c>
      <c r="F10" s="53">
        <f t="shared" si="2"/>
        <v>274602.43055555556</v>
      </c>
      <c r="G10" s="53">
        <f t="shared" si="2"/>
        <v>315792.79513888876</v>
      </c>
      <c r="H10" s="53">
        <f t="shared" si="2"/>
        <v>363161.71440972207</v>
      </c>
      <c r="I10" s="53">
        <f t="shared" si="2"/>
        <v>417635.97157118039</v>
      </c>
      <c r="J10" s="53">
        <f t="shared" si="2"/>
        <v>480281.36730685737</v>
      </c>
      <c r="K10" s="53">
        <f t="shared" si="2"/>
        <v>552323.57240288588</v>
      </c>
      <c r="L10" s="53">
        <f t="shared" si="2"/>
        <v>635172.10826331866</v>
      </c>
      <c r="M10" s="53">
        <f t="shared" si="2"/>
        <v>730447.92450281628</v>
      </c>
      <c r="N10" s="53">
        <f t="shared" si="2"/>
        <v>840015.11317823897</v>
      </c>
    </row>
    <row r="11" spans="1:14" outlineLevel="1" x14ac:dyDescent="0.15">
      <c r="A11" s="65" t="s">
        <v>79</v>
      </c>
      <c r="B11" s="48">
        <f>'Original Pricing - Inputs'!C32</f>
        <v>0.65</v>
      </c>
      <c r="C11" s="56">
        <f>C10*$B$11</f>
        <v>117361.11111111109</v>
      </c>
      <c r="D11" s="56">
        <f>D10*$B$11</f>
        <v>134965.27777777778</v>
      </c>
      <c r="E11" s="56">
        <f>E10*$B$11</f>
        <v>155210.06944444444</v>
      </c>
      <c r="F11" s="56">
        <f>F10*$B$11</f>
        <v>178491.57986111112</v>
      </c>
      <c r="G11" s="56">
        <f>G10*$B$11</f>
        <v>205265.31684027769</v>
      </c>
      <c r="H11" s="56">
        <f>H10*$B$11</f>
        <v>236055.11436631935</v>
      </c>
      <c r="I11" s="56">
        <f>I10*$B$11</f>
        <v>271463.38152126723</v>
      </c>
      <c r="J11" s="56">
        <f>J10*$B$11</f>
        <v>312182.88874945731</v>
      </c>
      <c r="K11" s="56">
        <f>K10*$B$11</f>
        <v>359010.32206187584</v>
      </c>
      <c r="L11" s="56">
        <f>L10*$B$11</f>
        <v>412861.87037115713</v>
      </c>
      <c r="M11" s="56">
        <f>M10*$B$11</f>
        <v>474791.1509268306</v>
      </c>
      <c r="N11" s="56">
        <f>N10*$B$11</f>
        <v>546009.82356585539</v>
      </c>
    </row>
    <row r="12" spans="1:14" outlineLevel="1" x14ac:dyDescent="0.15">
      <c r="A12" s="65" t="s">
        <v>80</v>
      </c>
      <c r="B12" s="48">
        <f>'Original Pricing - Inputs'!C33</f>
        <v>0.25</v>
      </c>
      <c r="C12" s="56">
        <f>C10*$B$12</f>
        <v>45138.888888888883</v>
      </c>
      <c r="D12" s="57">
        <f>D10*$B$12</f>
        <v>51909.722222222226</v>
      </c>
      <c r="E12" s="57">
        <f>E10*$B$12</f>
        <v>59696.180555555547</v>
      </c>
      <c r="F12" s="57">
        <f>F10*$B$12</f>
        <v>68650.607638888891</v>
      </c>
      <c r="G12" s="57">
        <f>G10*$B$12</f>
        <v>78948.19878472219</v>
      </c>
      <c r="H12" s="57">
        <f>H10*$B$12</f>
        <v>90790.428602430518</v>
      </c>
      <c r="I12" s="57">
        <f>I10*$B$12</f>
        <v>104408.9928927951</v>
      </c>
      <c r="J12" s="57">
        <f>J10*$B$12</f>
        <v>120070.34182671434</v>
      </c>
      <c r="K12" s="57">
        <f>K10*$B$12</f>
        <v>138080.89310072147</v>
      </c>
      <c r="L12" s="57">
        <f>L10*$B$12</f>
        <v>158793.02706582966</v>
      </c>
      <c r="M12" s="57">
        <f>M10*$B$12</f>
        <v>182611.98112570407</v>
      </c>
      <c r="N12" s="57">
        <f>N10*$B$12</f>
        <v>210003.77829455974</v>
      </c>
    </row>
    <row r="13" spans="1:14" outlineLevel="1" x14ac:dyDescent="0.15">
      <c r="A13" s="65" t="s">
        <v>81</v>
      </c>
      <c r="B13" s="48">
        <f>'Original Pricing - Inputs'!C34</f>
        <v>0.09</v>
      </c>
      <c r="C13" s="56">
        <f>C10*$B$13</f>
        <v>16249.999999999998</v>
      </c>
      <c r="D13" s="56">
        <f>D10*$B$13</f>
        <v>18687.5</v>
      </c>
      <c r="E13" s="56">
        <f>E10*$B$13</f>
        <v>21490.624999999996</v>
      </c>
      <c r="F13" s="56">
        <f>F10*$B$13</f>
        <v>24714.21875</v>
      </c>
      <c r="G13" s="56">
        <f>G10*$B$13</f>
        <v>28421.351562499989</v>
      </c>
      <c r="H13" s="56">
        <f>H10*$B$13</f>
        <v>32684.554296874987</v>
      </c>
      <c r="I13" s="56">
        <f>I10*$B$13</f>
        <v>37587.237441406236</v>
      </c>
      <c r="J13" s="56">
        <f>J10*$B$13</f>
        <v>43225.323057617163</v>
      </c>
      <c r="K13" s="56">
        <f>K10*$B$13</f>
        <v>49709.121516259729</v>
      </c>
      <c r="L13" s="56">
        <f>L10*$B$13</f>
        <v>57165.489743698679</v>
      </c>
      <c r="M13" s="56">
        <f>M10*$B$13</f>
        <v>65740.313205253464</v>
      </c>
      <c r="N13" s="56">
        <f>N10*$B$13</f>
        <v>75601.360186041507</v>
      </c>
    </row>
    <row r="14" spans="1:14" outlineLevel="1" x14ac:dyDescent="0.15">
      <c r="A14" s="65" t="s">
        <v>82</v>
      </c>
      <c r="B14" s="48">
        <f>'Original Pricing - Inputs'!C35</f>
        <v>0.01</v>
      </c>
      <c r="C14" s="57">
        <f>C10*$B$14</f>
        <v>1805.5555555555554</v>
      </c>
      <c r="D14" s="57">
        <f>D10*$B$14</f>
        <v>2076.3888888888891</v>
      </c>
      <c r="E14" s="57">
        <f>E10*$B$14</f>
        <v>2387.8472222222222</v>
      </c>
      <c r="F14" s="57">
        <f>F10*$B$14</f>
        <v>2746.0243055555557</v>
      </c>
      <c r="G14" s="57">
        <f>G10*$B$14</f>
        <v>3157.9279513888878</v>
      </c>
      <c r="H14" s="57">
        <f>H10*$B$14</f>
        <v>3631.6171440972207</v>
      </c>
      <c r="I14" s="57">
        <f>I10*$B$14</f>
        <v>4176.3597157118038</v>
      </c>
      <c r="J14" s="57">
        <f>J10*$B$14</f>
        <v>4802.8136730685737</v>
      </c>
      <c r="K14" s="57">
        <f>K10*$B$14</f>
        <v>5523.2357240288593</v>
      </c>
      <c r="L14" s="57">
        <f>L10*$B$14</f>
        <v>6351.7210826331866</v>
      </c>
      <c r="M14" s="57">
        <f>M10*$B$14</f>
        <v>7304.4792450281629</v>
      </c>
      <c r="N14" s="57">
        <f>N10*$B$14</f>
        <v>8400.1511317823897</v>
      </c>
    </row>
    <row r="15" spans="1:14" x14ac:dyDescent="0.15">
      <c r="A15" s="64" t="s">
        <v>89</v>
      </c>
      <c r="B15" s="52"/>
      <c r="C15" s="58">
        <f>SUM(C11:C14)</f>
        <v>180555.55555555553</v>
      </c>
      <c r="D15" s="58">
        <f>SUM(D11:D14)</f>
        <v>207638.88888888888</v>
      </c>
      <c r="E15" s="58">
        <f>SUM(E11:E14)</f>
        <v>238784.72222222222</v>
      </c>
      <c r="F15" s="58">
        <f>SUM(F11:F14)</f>
        <v>274602.43055555556</v>
      </c>
      <c r="G15" s="58">
        <f>SUM(G11:G14)</f>
        <v>315792.79513888876</v>
      </c>
      <c r="H15" s="58">
        <f>SUM(H11:H14)</f>
        <v>363161.71440972207</v>
      </c>
      <c r="I15" s="58">
        <f>SUM(I11:I14)</f>
        <v>417635.97157118039</v>
      </c>
      <c r="J15" s="58">
        <f>SUM(J11:J14)</f>
        <v>480281.36730685743</v>
      </c>
      <c r="K15" s="58">
        <f>SUM(K11:K14)</f>
        <v>552323.57240288588</v>
      </c>
      <c r="L15" s="58">
        <f>SUM(L11:L14)</f>
        <v>635172.10826331866</v>
      </c>
      <c r="M15" s="58">
        <f>SUM(M11:M14)</f>
        <v>730447.92450281628</v>
      </c>
      <c r="N15" s="58">
        <f>SUM(N11:N14)</f>
        <v>840015.1131782392</v>
      </c>
    </row>
    <row r="17" spans="1:14" x14ac:dyDescent="0.15">
      <c r="A17" s="52" t="s">
        <v>86</v>
      </c>
    </row>
    <row r="18" spans="1:14" outlineLevel="1" x14ac:dyDescent="0.15">
      <c r="A18" t="str">
        <f>'Original Pricing - Inputs'!A17</f>
        <v># Invitations per inviter</v>
      </c>
      <c r="B18">
        <f>'Original Pricing - Inputs'!C17</f>
        <v>7.8</v>
      </c>
      <c r="C18" s="51">
        <f>$B$18*C15</f>
        <v>1408333.333333333</v>
      </c>
      <c r="D18" s="51">
        <f>$B$18*D15</f>
        <v>1619583.3333333333</v>
      </c>
      <c r="E18" s="51">
        <f>$B$18*E15</f>
        <v>1862520.8333333333</v>
      </c>
      <c r="F18" s="51">
        <f>$B$18*F15</f>
        <v>2141898.9583333335</v>
      </c>
      <c r="G18" s="51">
        <f>$B$18*G15</f>
        <v>2463183.8020833321</v>
      </c>
      <c r="H18" s="51">
        <f>$B$18*H15</f>
        <v>2832661.3723958321</v>
      </c>
      <c r="I18" s="51">
        <f>$B$18*I15</f>
        <v>3257560.5782552068</v>
      </c>
      <c r="J18" s="51">
        <f>$B$18*J15</f>
        <v>3746194.6649934878</v>
      </c>
      <c r="K18" s="51">
        <f>$B$18*K15</f>
        <v>4308123.86474251</v>
      </c>
      <c r="L18" s="51">
        <f>$B$18*L15</f>
        <v>4954342.4444538858</v>
      </c>
      <c r="M18" s="51">
        <f>$B$18*M15</f>
        <v>5697493.8111219667</v>
      </c>
      <c r="N18" s="51">
        <f>$B$18*N15</f>
        <v>6552117.8827902656</v>
      </c>
    </row>
    <row r="19" spans="1:14" outlineLevel="1" x14ac:dyDescent="0.15">
      <c r="A19" t="str">
        <f>'Original Pricing - Inputs'!A15</f>
        <v>% Learners that start invitation flow</v>
      </c>
      <c r="B19" s="55">
        <f>'Original Pricing - Inputs'!C15</f>
        <v>0.38</v>
      </c>
      <c r="C19" s="51">
        <f>C18*$B$19</f>
        <v>535166.66666666651</v>
      </c>
      <c r="D19" s="51">
        <f t="shared" ref="D19:N19" si="3">D18*$B$19</f>
        <v>615441.66666666663</v>
      </c>
      <c r="E19" s="51">
        <f t="shared" si="3"/>
        <v>707757.91666666663</v>
      </c>
      <c r="F19" s="51">
        <f t="shared" si="3"/>
        <v>813921.60416666674</v>
      </c>
      <c r="G19" s="51">
        <f t="shared" si="3"/>
        <v>936009.84479166626</v>
      </c>
      <c r="H19" s="51">
        <f t="shared" si="3"/>
        <v>1076411.3215104162</v>
      </c>
      <c r="I19" s="51">
        <f t="shared" si="3"/>
        <v>1237873.0197369787</v>
      </c>
      <c r="J19" s="51">
        <f t="shared" si="3"/>
        <v>1423553.9726975253</v>
      </c>
      <c r="K19" s="51">
        <f t="shared" si="3"/>
        <v>1637087.0686021538</v>
      </c>
      <c r="L19" s="51">
        <f t="shared" si="3"/>
        <v>1882650.1288924767</v>
      </c>
      <c r="M19" s="51">
        <f t="shared" si="3"/>
        <v>2165047.6482263473</v>
      </c>
      <c r="N19" s="51">
        <f t="shared" si="3"/>
        <v>2489804.795460301</v>
      </c>
    </row>
    <row r="20" spans="1:14" outlineLevel="1" x14ac:dyDescent="0.15">
      <c r="A20" t="str">
        <f>'Original Pricing - Inputs'!A16</f>
        <v>Invitation flow completion rate</v>
      </c>
      <c r="B20" s="55">
        <f>'Original Pricing - Inputs'!C16</f>
        <v>0.85</v>
      </c>
      <c r="C20" s="51">
        <f>C19*$B$20</f>
        <v>454891.66666666651</v>
      </c>
      <c r="D20" s="51">
        <f>D19*$B$20</f>
        <v>523125.41666666663</v>
      </c>
      <c r="E20" s="51">
        <f>E19*$B$20</f>
        <v>601594.22916666663</v>
      </c>
      <c r="F20" s="51">
        <f>F19*$B$20</f>
        <v>691833.36354166677</v>
      </c>
      <c r="G20" s="51">
        <f>G19*$B$20</f>
        <v>795608.36807291629</v>
      </c>
      <c r="H20" s="51">
        <f>H19*$B$20</f>
        <v>914949.62328385375</v>
      </c>
      <c r="I20" s="51">
        <f>I19*$B$20</f>
        <v>1052192.0667764319</v>
      </c>
      <c r="J20" s="51">
        <f>J19*$B$20</f>
        <v>1210020.8767928965</v>
      </c>
      <c r="K20" s="51">
        <f>K19*$B$20</f>
        <v>1391524.0083118307</v>
      </c>
      <c r="L20" s="51">
        <f>L19*$B$20</f>
        <v>1600252.6095586051</v>
      </c>
      <c r="M20" s="51">
        <f>M19*$B$20</f>
        <v>1840290.5009923952</v>
      </c>
      <c r="N20" s="51">
        <f>N19*$B$20</f>
        <v>2116334.0761412559</v>
      </c>
    </row>
    <row r="21" spans="1:14" outlineLevel="1" x14ac:dyDescent="0.15">
      <c r="A21" t="str">
        <f>'Original Pricing - Inputs'!A20</f>
        <v>% Recipients that click the invitation</v>
      </c>
      <c r="B21" s="48">
        <f>'Original Pricing - Inputs'!C20</f>
        <v>0.6</v>
      </c>
      <c r="C21" s="51">
        <f>C20*$B$21</f>
        <v>272934.99999999988</v>
      </c>
      <c r="D21" s="51">
        <f>D20*$B$21</f>
        <v>313875.24999999994</v>
      </c>
      <c r="E21" s="51">
        <f>E20*$B$21</f>
        <v>360956.53749999998</v>
      </c>
      <c r="F21" s="51">
        <f>F20*$B$21</f>
        <v>415100.01812500006</v>
      </c>
      <c r="G21" s="51">
        <f>G20*$B$21</f>
        <v>477365.02084374975</v>
      </c>
      <c r="H21" s="51">
        <f>H20*$B$21</f>
        <v>548969.77397031221</v>
      </c>
      <c r="I21" s="51">
        <f>I20*$B$21</f>
        <v>631315.24006585905</v>
      </c>
      <c r="J21" s="51">
        <f>J20*$B$21</f>
        <v>726012.5260757379</v>
      </c>
      <c r="K21" s="51">
        <f>K20*$B$21</f>
        <v>834914.40498709842</v>
      </c>
      <c r="L21" s="51">
        <f>L20*$B$21</f>
        <v>960151.56573516305</v>
      </c>
      <c r="M21" s="51">
        <f>M20*$B$21</f>
        <v>1104174.3005954372</v>
      </c>
      <c r="N21" s="51">
        <f>N20*$B$21</f>
        <v>1269800.4456847536</v>
      </c>
    </row>
    <row r="22" spans="1:14" outlineLevel="1" x14ac:dyDescent="0.15">
      <c r="A22" t="str">
        <f>'Original Pricing - Inputs'!A19</f>
        <v>% Recipients that open the invitation</v>
      </c>
      <c r="B22" s="48">
        <f>'Original Pricing - Inputs'!C19</f>
        <v>0.7</v>
      </c>
      <c r="C22" s="51">
        <f>C21*$B$22</f>
        <v>191054.49999999991</v>
      </c>
      <c r="D22" s="51">
        <f t="shared" ref="D22:N22" si="4">D21*$B$22</f>
        <v>219712.67499999996</v>
      </c>
      <c r="E22" s="51">
        <f t="shared" si="4"/>
        <v>252669.57624999995</v>
      </c>
      <c r="F22" s="51">
        <f t="shared" si="4"/>
        <v>290570.01268750004</v>
      </c>
      <c r="G22" s="51">
        <f t="shared" si="4"/>
        <v>334155.51459062478</v>
      </c>
      <c r="H22" s="51">
        <f t="shared" si="4"/>
        <v>384278.84177921852</v>
      </c>
      <c r="I22" s="51">
        <f t="shared" si="4"/>
        <v>441920.66804610129</v>
      </c>
      <c r="J22" s="51">
        <f t="shared" si="4"/>
        <v>508208.76825301652</v>
      </c>
      <c r="K22" s="51">
        <f t="shared" si="4"/>
        <v>584440.0834909688</v>
      </c>
      <c r="L22" s="51">
        <f t="shared" si="4"/>
        <v>672106.0960146141</v>
      </c>
      <c r="M22" s="51">
        <f t="shared" si="4"/>
        <v>772922.01041680598</v>
      </c>
      <c r="N22" s="51">
        <f t="shared" si="4"/>
        <v>888860.31197932747</v>
      </c>
    </row>
    <row r="23" spans="1:14" outlineLevel="1" x14ac:dyDescent="0.15">
      <c r="A23" t="str">
        <f>'Original Pricing - Inputs'!A21</f>
        <v>% Recipients that finish the signup flow...</v>
      </c>
      <c r="B23" s="48">
        <f>'Original Pricing - Inputs'!C21</f>
        <v>0.35</v>
      </c>
      <c r="C23" s="51">
        <f>C22*$B$23</f>
        <v>66869.074999999968</v>
      </c>
      <c r="D23" s="51">
        <f t="shared" ref="D23:N23" si="5">D22*$B$23</f>
        <v>76899.436249999984</v>
      </c>
      <c r="E23" s="51">
        <f t="shared" si="5"/>
        <v>88434.351687499977</v>
      </c>
      <c r="F23" s="51">
        <f t="shared" si="5"/>
        <v>101699.50444062501</v>
      </c>
      <c r="G23" s="51">
        <f t="shared" si="5"/>
        <v>116954.43010671866</v>
      </c>
      <c r="H23" s="51">
        <f t="shared" si="5"/>
        <v>134497.59462272646</v>
      </c>
      <c r="I23" s="51">
        <f t="shared" si="5"/>
        <v>154672.23381613544</v>
      </c>
      <c r="J23" s="51">
        <f t="shared" si="5"/>
        <v>177873.06888855578</v>
      </c>
      <c r="K23" s="51">
        <f t="shared" si="5"/>
        <v>204554.02922183907</v>
      </c>
      <c r="L23" s="51">
        <f t="shared" si="5"/>
        <v>235237.13360511491</v>
      </c>
      <c r="M23" s="51">
        <f t="shared" si="5"/>
        <v>270522.70364588208</v>
      </c>
      <c r="N23" s="51">
        <f t="shared" si="5"/>
        <v>311101.10919276462</v>
      </c>
    </row>
    <row r="24" spans="1:14" outlineLevel="1" x14ac:dyDescent="0.15">
      <c r="A24" s="59" t="s">
        <v>80</v>
      </c>
      <c r="B24" s="55">
        <f>'Original Pricing - Inputs'!C22</f>
        <v>0.8</v>
      </c>
      <c r="C24" s="60">
        <f>C23*$B$24</f>
        <v>53495.25999999998</v>
      </c>
      <c r="D24" s="60">
        <f>D23*$B$24</f>
        <v>61519.548999999992</v>
      </c>
      <c r="E24" s="60">
        <f>E23*$B$24</f>
        <v>70747.481349999987</v>
      </c>
      <c r="F24" s="60">
        <f>F23*$B$24</f>
        <v>81359.603552500019</v>
      </c>
      <c r="G24" s="60">
        <f>G23*$B$24</f>
        <v>93563.544085374931</v>
      </c>
      <c r="H24" s="60">
        <f>H23*$B$24</f>
        <v>107598.07569818117</v>
      </c>
      <c r="I24" s="60">
        <f>I23*$B$24</f>
        <v>123737.78705290836</v>
      </c>
      <c r="J24" s="60">
        <f>J23*$B$24</f>
        <v>142298.45511084463</v>
      </c>
      <c r="K24" s="60">
        <f>K23*$B$24</f>
        <v>163643.22337747127</v>
      </c>
      <c r="L24" s="60">
        <f>L23*$B$24</f>
        <v>188189.70688409195</v>
      </c>
      <c r="M24" s="60">
        <f>M23*$B$24</f>
        <v>216418.16291670568</v>
      </c>
      <c r="N24" s="60">
        <f>N23*$B$24</f>
        <v>248880.88735421171</v>
      </c>
    </row>
    <row r="25" spans="1:14" outlineLevel="1" x14ac:dyDescent="0.15">
      <c r="A25" s="65" t="s">
        <v>81</v>
      </c>
      <c r="B25" s="55">
        <f>'Original Pricing - Inputs'!C23</f>
        <v>0.18</v>
      </c>
      <c r="C25" s="60">
        <f>C23*$B$25</f>
        <v>12036.433499999994</v>
      </c>
      <c r="D25" s="60">
        <f>D23*$B$25</f>
        <v>13841.898524999997</v>
      </c>
      <c r="E25" s="60">
        <f>E23*$B$25</f>
        <v>15918.183303749995</v>
      </c>
      <c r="F25" s="60">
        <f>F23*$B$25</f>
        <v>18305.9107993125</v>
      </c>
      <c r="G25" s="60">
        <f>G23*$B$25</f>
        <v>21051.797419209357</v>
      </c>
      <c r="H25" s="60">
        <f>H23*$B$25</f>
        <v>24209.567032090763</v>
      </c>
      <c r="I25" s="60">
        <f>I23*$B$25</f>
        <v>27841.00208690438</v>
      </c>
      <c r="J25" s="60">
        <f>J23*$B$25</f>
        <v>32017.152399940038</v>
      </c>
      <c r="K25" s="60">
        <f>K23*$B$25</f>
        <v>36819.72525993103</v>
      </c>
      <c r="L25" s="60">
        <f>L23*$B$25</f>
        <v>42342.684048920681</v>
      </c>
      <c r="M25" s="60">
        <f>M23*$B$25</f>
        <v>48694.086656258776</v>
      </c>
      <c r="N25" s="60">
        <f>N23*$B$25</f>
        <v>55998.19965469763</v>
      </c>
    </row>
    <row r="26" spans="1:14" outlineLevel="1" x14ac:dyDescent="0.15">
      <c r="A26" s="65" t="s">
        <v>82</v>
      </c>
      <c r="B26" s="55">
        <f>'Original Pricing - Inputs'!C24</f>
        <v>0.02</v>
      </c>
      <c r="C26" s="60">
        <f>C23*$B$26</f>
        <v>1337.3814999999993</v>
      </c>
      <c r="D26" s="60">
        <f>D23*$B$26</f>
        <v>1537.9887249999997</v>
      </c>
      <c r="E26" s="60">
        <f>E23*$B$26</f>
        <v>1768.6870337499995</v>
      </c>
      <c r="F26" s="60">
        <f>F23*$B$26</f>
        <v>2033.9900888125003</v>
      </c>
      <c r="G26" s="60">
        <f>G23*$B$26</f>
        <v>2339.0886021343731</v>
      </c>
      <c r="H26" s="60">
        <f>H23*$B$26</f>
        <v>2689.9518924545296</v>
      </c>
      <c r="I26" s="60">
        <f>I23*$B$26</f>
        <v>3093.4446763227088</v>
      </c>
      <c r="J26" s="60">
        <f>J23*$B$26</f>
        <v>3557.4613777711156</v>
      </c>
      <c r="K26" s="60">
        <f>K23*$B$26</f>
        <v>4091.0805844367815</v>
      </c>
      <c r="L26" s="60">
        <f>L23*$B$26</f>
        <v>4704.7426721022985</v>
      </c>
      <c r="M26" s="60">
        <f>M23*$B$26</f>
        <v>5410.4540729176415</v>
      </c>
      <c r="N26" s="60">
        <f>N23*$B$26</f>
        <v>6222.0221838552925</v>
      </c>
    </row>
    <row r="27" spans="1:14" x14ac:dyDescent="0.15">
      <c r="A27" s="64" t="s">
        <v>89</v>
      </c>
      <c r="C27" s="61">
        <f>SUM(C24:C26)</f>
        <v>66869.074999999968</v>
      </c>
      <c r="D27" s="61">
        <f>SUM(D24:D26)</f>
        <v>76899.436249999999</v>
      </c>
      <c r="E27" s="61">
        <f>SUM(E24:E26)</f>
        <v>88434.351687499977</v>
      </c>
      <c r="F27" s="61">
        <f>SUM(F24:F26)</f>
        <v>101699.50444062501</v>
      </c>
      <c r="G27" s="61">
        <f>SUM(G24:G26)</f>
        <v>116954.43010671866</v>
      </c>
      <c r="H27" s="61">
        <f>SUM(H24:H26)</f>
        <v>134497.59462272646</v>
      </c>
      <c r="I27" s="61">
        <f>SUM(I24:I26)</f>
        <v>154672.23381613547</v>
      </c>
      <c r="J27" s="61">
        <f>SUM(J24:J26)</f>
        <v>177873.06888855578</v>
      </c>
      <c r="K27" s="61">
        <f>SUM(K24:K26)</f>
        <v>204554.02922183907</v>
      </c>
      <c r="L27" s="61">
        <f>SUM(L24:L26)</f>
        <v>235237.13360511494</v>
      </c>
      <c r="M27" s="61">
        <f>SUM(M24:M26)</f>
        <v>270522.70364588208</v>
      </c>
      <c r="N27" s="61">
        <f>SUM(N24:N26)</f>
        <v>311101.10919276462</v>
      </c>
    </row>
    <row r="29" spans="1:14" x14ac:dyDescent="0.15">
      <c r="A29" s="52" t="s">
        <v>87</v>
      </c>
    </row>
    <row r="30" spans="1:14" outlineLevel="1" x14ac:dyDescent="0.15">
      <c r="A30" s="65" t="s">
        <v>79</v>
      </c>
      <c r="C30" s="51">
        <f>C11</f>
        <v>117361.11111111109</v>
      </c>
      <c r="D30" s="51">
        <f>D11</f>
        <v>134965.27777777778</v>
      </c>
      <c r="E30" s="51">
        <f>E11</f>
        <v>155210.06944444444</v>
      </c>
      <c r="F30" s="51">
        <f>F11</f>
        <v>178491.57986111112</v>
      </c>
      <c r="G30" s="51">
        <f>G11</f>
        <v>205265.31684027769</v>
      </c>
      <c r="H30" s="51">
        <f>H11</f>
        <v>236055.11436631935</v>
      </c>
      <c r="I30" s="51">
        <f>I11</f>
        <v>271463.38152126723</v>
      </c>
      <c r="J30" s="51">
        <f>J11</f>
        <v>312182.88874945731</v>
      </c>
      <c r="K30" s="51">
        <f>K11</f>
        <v>359010.32206187584</v>
      </c>
      <c r="L30" s="51">
        <f>L11</f>
        <v>412861.87037115713</v>
      </c>
      <c r="M30" s="51">
        <f>M11</f>
        <v>474791.1509268306</v>
      </c>
      <c r="N30" s="51">
        <f>N11</f>
        <v>546009.82356585539</v>
      </c>
    </row>
    <row r="31" spans="1:14" outlineLevel="1" x14ac:dyDescent="0.15">
      <c r="A31" s="65" t="s">
        <v>80</v>
      </c>
      <c r="C31" s="51">
        <f>C12+C24</f>
        <v>98634.148888888856</v>
      </c>
      <c r="D31" s="51">
        <f>D12+D24</f>
        <v>113429.27122222222</v>
      </c>
      <c r="E31" s="51">
        <f>E12+E24</f>
        <v>130443.66190555553</v>
      </c>
      <c r="F31" s="51">
        <f>F12+F24</f>
        <v>150010.21119138889</v>
      </c>
      <c r="G31" s="51">
        <f>G12+G24</f>
        <v>172511.74287009711</v>
      </c>
      <c r="H31" s="51">
        <f>H12+H24</f>
        <v>198388.50430061168</v>
      </c>
      <c r="I31" s="51">
        <f>I12+I24</f>
        <v>228146.77994570346</v>
      </c>
      <c r="J31" s="51">
        <f>J12+J24</f>
        <v>262368.79693755897</v>
      </c>
      <c r="K31" s="51">
        <f>K12+K24</f>
        <v>301724.11647819274</v>
      </c>
      <c r="L31" s="51">
        <f>L12+L24</f>
        <v>346982.73394992162</v>
      </c>
      <c r="M31" s="51">
        <f>M12+M24</f>
        <v>399030.14404240972</v>
      </c>
      <c r="N31" s="51">
        <f>N12+N24</f>
        <v>458884.66564877145</v>
      </c>
    </row>
    <row r="32" spans="1:14" outlineLevel="1" x14ac:dyDescent="0.15">
      <c r="A32" s="65" t="s">
        <v>81</v>
      </c>
      <c r="C32" s="51">
        <f>C13+C25</f>
        <v>28286.433499999992</v>
      </c>
      <c r="D32" s="51">
        <f>D13+D25</f>
        <v>32529.398524999997</v>
      </c>
      <c r="E32" s="51">
        <f>E13+E25</f>
        <v>37408.808303749989</v>
      </c>
      <c r="F32" s="51">
        <f>F13+F25</f>
        <v>43020.1295493125</v>
      </c>
      <c r="G32" s="51">
        <f>G13+G25</f>
        <v>49473.148981709346</v>
      </c>
      <c r="H32" s="51">
        <f>H13+H25</f>
        <v>56894.121328965746</v>
      </c>
      <c r="I32" s="51">
        <f>I13+I25</f>
        <v>65428.239528310616</v>
      </c>
      <c r="J32" s="51">
        <f>J13+J25</f>
        <v>75242.475457557201</v>
      </c>
      <c r="K32" s="51">
        <f>K13+K25</f>
        <v>86528.846776190767</v>
      </c>
      <c r="L32" s="51">
        <f>L13+L25</f>
        <v>99508.17379261936</v>
      </c>
      <c r="M32" s="51">
        <f>M13+M25</f>
        <v>114434.39986151224</v>
      </c>
      <c r="N32" s="51">
        <f>N13+N25</f>
        <v>131599.55984073912</v>
      </c>
    </row>
    <row r="33" spans="1:14" outlineLevel="1" x14ac:dyDescent="0.15">
      <c r="A33" s="65" t="s">
        <v>82</v>
      </c>
      <c r="C33" s="51">
        <f>C14+C26</f>
        <v>3142.9370555555547</v>
      </c>
      <c r="D33" s="51">
        <f>D14+D26</f>
        <v>3614.3776138888888</v>
      </c>
      <c r="E33" s="51">
        <f>E14+E26</f>
        <v>4156.5342559722212</v>
      </c>
      <c r="F33" s="51">
        <f>F14+F26</f>
        <v>4780.0143943680559</v>
      </c>
      <c r="G33" s="51">
        <f>G14+G26</f>
        <v>5497.0165535232609</v>
      </c>
      <c r="H33" s="51">
        <f>H14+H26</f>
        <v>6321.5690365517503</v>
      </c>
      <c r="I33" s="51">
        <f>I14+I26</f>
        <v>7269.8043920345126</v>
      </c>
      <c r="J33" s="51">
        <f>J14+J26</f>
        <v>8360.2750508396894</v>
      </c>
      <c r="K33" s="51">
        <f>K14+K26</f>
        <v>9614.3163084656408</v>
      </c>
      <c r="L33" s="51">
        <f>L14+L26</f>
        <v>11056.463754735485</v>
      </c>
      <c r="M33" s="51">
        <f>M14+M26</f>
        <v>12714.933317945804</v>
      </c>
      <c r="N33" s="51">
        <f>N14+N26</f>
        <v>14622.173315637683</v>
      </c>
    </row>
    <row r="34" spans="1:14" x14ac:dyDescent="0.15">
      <c r="A34" s="64" t="s">
        <v>89</v>
      </c>
      <c r="B34" s="52"/>
      <c r="C34" s="61">
        <f>SUM(C30:C33)</f>
        <v>247424.63055555549</v>
      </c>
      <c r="D34" s="61">
        <f t="shared" ref="D34:N34" si="6">SUM(D30:D33)</f>
        <v>284538.32513888885</v>
      </c>
      <c r="E34" s="61">
        <f t="shared" si="6"/>
        <v>327219.07390972221</v>
      </c>
      <c r="F34" s="61">
        <f t="shared" si="6"/>
        <v>376301.93499618059</v>
      </c>
      <c r="G34" s="61">
        <f t="shared" si="6"/>
        <v>432747.22524560738</v>
      </c>
      <c r="H34" s="61">
        <f t="shared" si="6"/>
        <v>497659.30903244857</v>
      </c>
      <c r="I34" s="61">
        <f t="shared" si="6"/>
        <v>572308.20538731583</v>
      </c>
      <c r="J34" s="61">
        <f t="shared" si="6"/>
        <v>658154.43619541312</v>
      </c>
      <c r="K34" s="61">
        <f t="shared" si="6"/>
        <v>756877.60162472504</v>
      </c>
      <c r="L34" s="61">
        <f t="shared" si="6"/>
        <v>870409.24186843366</v>
      </c>
      <c r="M34" s="61">
        <f t="shared" si="6"/>
        <v>1000970.6281486984</v>
      </c>
      <c r="N34" s="61">
        <f t="shared" si="6"/>
        <v>1151116.2223710036</v>
      </c>
    </row>
    <row r="36" spans="1:14" x14ac:dyDescent="0.15">
      <c r="A36" s="52" t="s">
        <v>84</v>
      </c>
    </row>
    <row r="37" spans="1:14" outlineLevel="1" x14ac:dyDescent="0.15">
      <c r="A37" s="52" t="s">
        <v>85</v>
      </c>
      <c r="B37" s="52"/>
      <c r="C37" s="61">
        <f>SUM(C31:C33)</f>
        <v>130063.51944444439</v>
      </c>
      <c r="D37" s="61">
        <f>SUM(D31:D33)</f>
        <v>149573.04736111109</v>
      </c>
      <c r="E37" s="61">
        <f>SUM(E31:E33)</f>
        <v>172009.00446527774</v>
      </c>
      <c r="F37" s="61">
        <f>SUM(F31:F33)</f>
        <v>197810.35513506943</v>
      </c>
      <c r="G37" s="61">
        <f>SUM(G31:G33)</f>
        <v>227481.90840532971</v>
      </c>
      <c r="H37" s="61">
        <f>SUM(H31:H33)</f>
        <v>261604.19466612919</v>
      </c>
      <c r="I37" s="61">
        <f>SUM(I31:I33)</f>
        <v>300844.82386604859</v>
      </c>
      <c r="J37" s="61">
        <f>SUM(J31:J33)</f>
        <v>345971.54744595586</v>
      </c>
      <c r="K37" s="61">
        <f>SUM(K31:K33)</f>
        <v>397867.2795628492</v>
      </c>
      <c r="L37" s="61">
        <f>SUM(L31:L33)</f>
        <v>457547.37149727647</v>
      </c>
      <c r="M37" s="61">
        <f>SUM(M31:M33)</f>
        <v>526179.47722186777</v>
      </c>
      <c r="N37" s="61">
        <f>SUM(N31:N33)</f>
        <v>605106.3988051482</v>
      </c>
    </row>
    <row r="38" spans="1:14" outlineLevel="1" x14ac:dyDescent="0.15">
      <c r="A38" t="str">
        <f>'Original Pricing - Inputs'!A5</f>
        <v># Invitations per inviter</v>
      </c>
      <c r="B38">
        <f>'Original Pricing - Inputs'!C5</f>
        <v>3.3</v>
      </c>
      <c r="C38" s="51">
        <f>C37*$B$38</f>
        <v>429209.61416666646</v>
      </c>
      <c r="D38" s="51">
        <f>D37*$B$38</f>
        <v>493591.05629166658</v>
      </c>
      <c r="E38" s="51">
        <f>E37*$B$38</f>
        <v>567629.71473541658</v>
      </c>
      <c r="F38" s="51">
        <f>F37*$B$38</f>
        <v>652774.17194572906</v>
      </c>
      <c r="G38" s="51">
        <f>G37*$B$38</f>
        <v>750690.29773758806</v>
      </c>
      <c r="H38" s="51">
        <f>H37*$B$38</f>
        <v>863293.84239822626</v>
      </c>
      <c r="I38" s="51">
        <f>I37*$B$38</f>
        <v>992787.91875796032</v>
      </c>
      <c r="J38" s="51">
        <f>J37*$B$38</f>
        <v>1141706.1065716543</v>
      </c>
      <c r="K38" s="51">
        <f>K37*$B$38</f>
        <v>1312962.0225574023</v>
      </c>
      <c r="L38" s="51">
        <f>L37*$B$38</f>
        <v>1509906.3259410122</v>
      </c>
      <c r="M38" s="51">
        <f>M37*$B$38</f>
        <v>1736392.2748321635</v>
      </c>
      <c r="N38" s="51">
        <f>N37*$B$38</f>
        <v>1996851.1160569889</v>
      </c>
    </row>
    <row r="39" spans="1:14" outlineLevel="1" x14ac:dyDescent="0.15">
      <c r="A39" t="str">
        <f>'Original Pricing - Inputs'!A3</f>
        <v>% Learners that start invitation flow</v>
      </c>
      <c r="B39" s="48">
        <f>'Original Pricing - Inputs'!C3</f>
        <v>0.45</v>
      </c>
      <c r="C39" s="51">
        <f>C38*$B$39</f>
        <v>193144.32637499992</v>
      </c>
      <c r="D39" s="51">
        <f t="shared" ref="D39:N39" si="7">D38*$B$39</f>
        <v>222115.97533124997</v>
      </c>
      <c r="E39" s="51">
        <f t="shared" si="7"/>
        <v>255433.37163093747</v>
      </c>
      <c r="F39" s="51">
        <f t="shared" si="7"/>
        <v>293748.3773755781</v>
      </c>
      <c r="G39" s="51">
        <f t="shared" si="7"/>
        <v>337810.63398191461</v>
      </c>
      <c r="H39" s="51">
        <f t="shared" si="7"/>
        <v>388482.22907920182</v>
      </c>
      <c r="I39" s="51">
        <f t="shared" si="7"/>
        <v>446754.56344108214</v>
      </c>
      <c r="J39" s="51">
        <f t="shared" si="7"/>
        <v>513767.74795724446</v>
      </c>
      <c r="K39" s="51">
        <f t="shared" si="7"/>
        <v>590832.91015083098</v>
      </c>
      <c r="L39" s="51">
        <f t="shared" si="7"/>
        <v>679457.84667345555</v>
      </c>
      <c r="M39" s="51">
        <f t="shared" si="7"/>
        <v>781376.52367447363</v>
      </c>
      <c r="N39" s="51">
        <f t="shared" si="7"/>
        <v>898583.002225645</v>
      </c>
    </row>
    <row r="40" spans="1:14" outlineLevel="1" x14ac:dyDescent="0.15">
      <c r="A40" t="str">
        <f>'Original Pricing - Inputs'!A4</f>
        <v>Invitation flow completion rate</v>
      </c>
      <c r="B40" s="48">
        <f>'Original Pricing - Inputs'!C4</f>
        <v>0.65</v>
      </c>
      <c r="C40" s="51">
        <f>C39*$B$40</f>
        <v>125543.81214374995</v>
      </c>
      <c r="D40" s="51">
        <f>D39*$B$40</f>
        <v>144375.38396531247</v>
      </c>
      <c r="E40" s="51">
        <f>E39*$B$40</f>
        <v>166031.69156010935</v>
      </c>
      <c r="F40" s="51">
        <f>F39*$B$40</f>
        <v>190936.44529412576</v>
      </c>
      <c r="G40" s="51">
        <f>G39*$B$40</f>
        <v>219576.91208824451</v>
      </c>
      <c r="H40" s="51">
        <f>H39*$B$40</f>
        <v>252513.4489014812</v>
      </c>
      <c r="I40" s="51">
        <f>I39*$B$40</f>
        <v>290390.46623670339</v>
      </c>
      <c r="J40" s="51">
        <f>J39*$B$40</f>
        <v>333949.0361722089</v>
      </c>
      <c r="K40" s="51">
        <f>K39*$B$40</f>
        <v>384041.39159804018</v>
      </c>
      <c r="L40" s="51">
        <f>L39*$B$40</f>
        <v>441647.60033774615</v>
      </c>
      <c r="M40" s="51">
        <f>M39*$B$40</f>
        <v>507894.7403884079</v>
      </c>
      <c r="N40" s="51">
        <f>N39*$B$40</f>
        <v>584078.95144666929</v>
      </c>
    </row>
    <row r="41" spans="1:14" outlineLevel="1" x14ac:dyDescent="0.15">
      <c r="A41" t="str">
        <f>'Original Pricing - Inputs'!A20</f>
        <v>% Recipients that click the invitation</v>
      </c>
      <c r="B41" s="48">
        <f>'Original Pricing - Inputs'!C20</f>
        <v>0.6</v>
      </c>
      <c r="C41" s="51">
        <f>C40*$B$41</f>
        <v>75326.287286249964</v>
      </c>
      <c r="D41" s="51">
        <f>D40*$B$41</f>
        <v>86625.230379187487</v>
      </c>
      <c r="E41" s="51">
        <f>E40*$B$41</f>
        <v>99619.014936065607</v>
      </c>
      <c r="F41" s="51">
        <f>F40*$B$41</f>
        <v>114561.86717647545</v>
      </c>
      <c r="G41" s="51">
        <f>G40*$B$41</f>
        <v>131746.14725294671</v>
      </c>
      <c r="H41" s="51">
        <f>H40*$B$41</f>
        <v>151508.0693408887</v>
      </c>
      <c r="I41" s="51">
        <f>I40*$B$41</f>
        <v>174234.27974202202</v>
      </c>
      <c r="J41" s="51">
        <f>J40*$B$41</f>
        <v>200369.42170332532</v>
      </c>
      <c r="K41" s="51">
        <f>K40*$B$41</f>
        <v>230424.8349588241</v>
      </c>
      <c r="L41" s="51">
        <f>L40*$B$41</f>
        <v>264988.5602026477</v>
      </c>
      <c r="M41" s="51">
        <f>M40*$B$41</f>
        <v>304736.84423304471</v>
      </c>
      <c r="N41" s="51">
        <f>N40*$B$41</f>
        <v>350447.37086800154</v>
      </c>
    </row>
    <row r="42" spans="1:14" outlineLevel="1" x14ac:dyDescent="0.15">
      <c r="A42" t="str">
        <f>'Original Pricing - Inputs'!A19</f>
        <v>% Recipients that open the invitation</v>
      </c>
      <c r="B42" s="48">
        <f>'Original Pricing - Inputs'!C19</f>
        <v>0.7</v>
      </c>
      <c r="C42" s="51">
        <f>C41*$B$42</f>
        <v>52728.401100374969</v>
      </c>
      <c r="D42" s="51">
        <f t="shared" ref="D42:N42" si="8">D41*$B$42</f>
        <v>60637.661265431234</v>
      </c>
      <c r="E42" s="51">
        <f t="shared" si="8"/>
        <v>69733.310455245926</v>
      </c>
      <c r="F42" s="51">
        <f t="shared" si="8"/>
        <v>80193.30702353282</v>
      </c>
      <c r="G42" s="51">
        <f t="shared" si="8"/>
        <v>92222.303077062694</v>
      </c>
      <c r="H42" s="51">
        <f t="shared" si="8"/>
        <v>106055.64853862209</v>
      </c>
      <c r="I42" s="51">
        <f t="shared" si="8"/>
        <v>121963.9958194154</v>
      </c>
      <c r="J42" s="51">
        <f t="shared" si="8"/>
        <v>140258.59519232772</v>
      </c>
      <c r="K42" s="51">
        <f t="shared" si="8"/>
        <v>161297.38447117686</v>
      </c>
      <c r="L42" s="51">
        <f t="shared" si="8"/>
        <v>185491.99214185338</v>
      </c>
      <c r="M42" s="51">
        <f t="shared" si="8"/>
        <v>213315.79096313129</v>
      </c>
      <c r="N42" s="51">
        <f t="shared" si="8"/>
        <v>245313.15960760106</v>
      </c>
    </row>
    <row r="43" spans="1:14" outlineLevel="1" x14ac:dyDescent="0.15">
      <c r="A43" t="str">
        <f>'Original Pricing - Inputs'!A21</f>
        <v>% Recipients that finish the signup flow...</v>
      </c>
      <c r="B43" s="48">
        <f>'Original Pricing - Inputs'!C21</f>
        <v>0.35</v>
      </c>
      <c r="C43" s="51">
        <f>C42*$B$43</f>
        <v>18454.940385131238</v>
      </c>
      <c r="D43" s="51">
        <f t="shared" ref="D43:N43" si="9">D42*$B$43</f>
        <v>21223.181442900932</v>
      </c>
      <c r="E43" s="51">
        <f t="shared" si="9"/>
        <v>24406.658659336073</v>
      </c>
      <c r="F43" s="51">
        <f t="shared" si="9"/>
        <v>28067.657458236485</v>
      </c>
      <c r="G43" s="51">
        <f t="shared" si="9"/>
        <v>32277.806076971941</v>
      </c>
      <c r="H43" s="51">
        <f t="shared" si="9"/>
        <v>37119.47698851773</v>
      </c>
      <c r="I43" s="51">
        <f t="shared" si="9"/>
        <v>42687.398536795386</v>
      </c>
      <c r="J43" s="51">
        <f t="shared" si="9"/>
        <v>49090.5083173147</v>
      </c>
      <c r="K43" s="51">
        <f t="shared" si="9"/>
        <v>56454.0845649119</v>
      </c>
      <c r="L43" s="51">
        <f t="shared" si="9"/>
        <v>64922.197249648678</v>
      </c>
      <c r="M43" s="51">
        <f t="shared" si="9"/>
        <v>74660.526837095953</v>
      </c>
      <c r="N43" s="51">
        <f t="shared" si="9"/>
        <v>85859.605862660363</v>
      </c>
    </row>
    <row r="44" spans="1:14" outlineLevel="1" x14ac:dyDescent="0.15">
      <c r="A44" s="59" t="s">
        <v>80</v>
      </c>
      <c r="B44" s="55">
        <f>'Original Pricing - Inputs'!C22</f>
        <v>0.8</v>
      </c>
      <c r="C44" s="51">
        <f>C43*$B$44</f>
        <v>14763.952308104992</v>
      </c>
      <c r="D44" s="51">
        <f>D43*$B$44</f>
        <v>16978.545154320745</v>
      </c>
      <c r="E44" s="51">
        <f>E43*$B$44</f>
        <v>19525.326927468861</v>
      </c>
      <c r="F44" s="51">
        <f>F43*$B$44</f>
        <v>22454.125966589188</v>
      </c>
      <c r="G44" s="51">
        <f>G43*$B$44</f>
        <v>25822.244861577554</v>
      </c>
      <c r="H44" s="51">
        <f>H43*$B$44</f>
        <v>29695.581590814185</v>
      </c>
      <c r="I44" s="51">
        <f>I43*$B$44</f>
        <v>34149.918829436312</v>
      </c>
      <c r="J44" s="51">
        <f>J43*$B$44</f>
        <v>39272.406653851758</v>
      </c>
      <c r="K44" s="51">
        <f>K43*$B$44</f>
        <v>45163.26765192952</v>
      </c>
      <c r="L44" s="51">
        <f>L43*$B$44</f>
        <v>51937.757799718944</v>
      </c>
      <c r="M44" s="51">
        <f>M43*$B$44</f>
        <v>59728.421469676767</v>
      </c>
      <c r="N44" s="51">
        <f>N43*$B$44</f>
        <v>68687.684690128299</v>
      </c>
    </row>
    <row r="45" spans="1:14" outlineLevel="1" x14ac:dyDescent="0.15">
      <c r="A45" s="65" t="s">
        <v>81</v>
      </c>
      <c r="B45" s="55">
        <f>'Original Pricing - Inputs'!C23</f>
        <v>0.18</v>
      </c>
      <c r="C45" s="51">
        <f>C43*$B$45</f>
        <v>3321.8892693236226</v>
      </c>
      <c r="D45" s="51">
        <f>D43*$B$45</f>
        <v>3820.1726597221677</v>
      </c>
      <c r="E45" s="51">
        <f>E43*$B$45</f>
        <v>4393.1985586804931</v>
      </c>
      <c r="F45" s="51">
        <f>F43*$B$45</f>
        <v>5052.1783424825671</v>
      </c>
      <c r="G45" s="51">
        <f>G43*$B$45</f>
        <v>5810.0050938549493</v>
      </c>
      <c r="H45" s="51">
        <f>H43*$B$45</f>
        <v>6681.5058579331908</v>
      </c>
      <c r="I45" s="51">
        <f>I43*$B$45</f>
        <v>7683.7317366231691</v>
      </c>
      <c r="J45" s="51">
        <f>J43*$B$45</f>
        <v>8836.2914971166465</v>
      </c>
      <c r="K45" s="51">
        <f>K43*$B$45</f>
        <v>10161.735221684141</v>
      </c>
      <c r="L45" s="51">
        <f>L43*$B$45</f>
        <v>11685.995504936762</v>
      </c>
      <c r="M45" s="51">
        <f>M43*$B$45</f>
        <v>13438.894830677271</v>
      </c>
      <c r="N45" s="51">
        <f>N43*$B$45</f>
        <v>15454.729055278865</v>
      </c>
    </row>
    <row r="46" spans="1:14" outlineLevel="1" x14ac:dyDescent="0.15">
      <c r="A46" s="65" t="s">
        <v>82</v>
      </c>
      <c r="B46" s="55">
        <f>'Original Pricing - Inputs'!C24</f>
        <v>0.02</v>
      </c>
      <c r="C46" s="51">
        <f>C43*$B$46</f>
        <v>369.09880770262475</v>
      </c>
      <c r="D46" s="51">
        <f>D43*$B$46</f>
        <v>424.46362885801864</v>
      </c>
      <c r="E46" s="51">
        <f>E43*$B$46</f>
        <v>488.13317318672148</v>
      </c>
      <c r="F46" s="51">
        <f>F43*$B$46</f>
        <v>561.35314916472976</v>
      </c>
      <c r="G46" s="51">
        <f>G43*$B$46</f>
        <v>645.55612153943889</v>
      </c>
      <c r="H46" s="51">
        <f>H43*$B$46</f>
        <v>742.38953977035465</v>
      </c>
      <c r="I46" s="51">
        <f>I43*$B$46</f>
        <v>853.74797073590776</v>
      </c>
      <c r="J46" s="51">
        <f>J43*$B$46</f>
        <v>981.81016634629395</v>
      </c>
      <c r="K46" s="51">
        <f>K43*$B$46</f>
        <v>1129.081691298238</v>
      </c>
      <c r="L46" s="51">
        <f>L43*$B$46</f>
        <v>1298.4439449929737</v>
      </c>
      <c r="M46" s="51">
        <f>M43*$B$46</f>
        <v>1493.210536741919</v>
      </c>
      <c r="N46" s="51">
        <f>N43*$B$46</f>
        <v>1717.1921172532072</v>
      </c>
    </row>
    <row r="47" spans="1:14" x14ac:dyDescent="0.15">
      <c r="A47" s="64" t="s">
        <v>89</v>
      </c>
      <c r="C47" s="61">
        <f>SUM(C44:C46)</f>
        <v>18454.940385131238</v>
      </c>
      <c r="D47" s="61">
        <f t="shared" ref="D47:N47" si="10">SUM(D44:D46)</f>
        <v>21223.181442900932</v>
      </c>
      <c r="E47" s="61">
        <f t="shared" si="10"/>
        <v>24406.658659336073</v>
      </c>
      <c r="F47" s="61">
        <f t="shared" si="10"/>
        <v>28067.657458236485</v>
      </c>
      <c r="G47" s="61">
        <f t="shared" si="10"/>
        <v>32277.806076971941</v>
      </c>
      <c r="H47" s="61">
        <f t="shared" si="10"/>
        <v>37119.47698851773</v>
      </c>
      <c r="I47" s="61">
        <f t="shared" si="10"/>
        <v>42687.398536795394</v>
      </c>
      <c r="J47" s="61">
        <f t="shared" si="10"/>
        <v>49090.5083173147</v>
      </c>
      <c r="K47" s="61">
        <f t="shared" si="10"/>
        <v>56454.0845649119</v>
      </c>
      <c r="L47" s="61">
        <f t="shared" si="10"/>
        <v>64922.197249648678</v>
      </c>
      <c r="M47" s="61">
        <f t="shared" si="10"/>
        <v>74660.526837095953</v>
      </c>
      <c r="N47" s="61">
        <f t="shared" si="10"/>
        <v>85859.605862660363</v>
      </c>
    </row>
    <row r="49" spans="1:14" x14ac:dyDescent="0.15">
      <c r="A49" s="71" t="s">
        <v>88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</row>
    <row r="50" spans="1:14" outlineLevel="1" x14ac:dyDescent="0.15">
      <c r="A50" s="67" t="s">
        <v>79</v>
      </c>
      <c r="B50" s="68"/>
      <c r="C50" s="69">
        <f>C30</f>
        <v>117361.11111111109</v>
      </c>
      <c r="D50" s="69">
        <f>D30</f>
        <v>134965.27777777778</v>
      </c>
      <c r="E50" s="69">
        <f>E30</f>
        <v>155210.06944444444</v>
      </c>
      <c r="F50" s="69">
        <f>F30</f>
        <v>178491.57986111112</v>
      </c>
      <c r="G50" s="69">
        <f>G30</f>
        <v>205265.31684027769</v>
      </c>
      <c r="H50" s="69">
        <f>H30</f>
        <v>236055.11436631935</v>
      </c>
      <c r="I50" s="69">
        <f>I30</f>
        <v>271463.38152126723</v>
      </c>
      <c r="J50" s="69">
        <f>J30</f>
        <v>312182.88874945731</v>
      </c>
      <c r="K50" s="69">
        <f>K30</f>
        <v>359010.32206187584</v>
      </c>
      <c r="L50" s="69">
        <f>L30</f>
        <v>412861.87037115713</v>
      </c>
      <c r="M50" s="69">
        <f>M30</f>
        <v>474791.1509268306</v>
      </c>
      <c r="N50" s="69">
        <f>N30</f>
        <v>546009.82356585539</v>
      </c>
    </row>
    <row r="51" spans="1:14" outlineLevel="1" x14ac:dyDescent="0.15">
      <c r="A51" s="67" t="s">
        <v>80</v>
      </c>
      <c r="B51" s="68"/>
      <c r="C51" s="69">
        <f>C44+C31</f>
        <v>113398.10119699384</v>
      </c>
      <c r="D51" s="69">
        <f>D44+D31</f>
        <v>130407.81637654296</v>
      </c>
      <c r="E51" s="69">
        <f>E44+E31</f>
        <v>149968.9888330244</v>
      </c>
      <c r="F51" s="69">
        <f>F44+F31</f>
        <v>172464.33715797809</v>
      </c>
      <c r="G51" s="69">
        <f>G44+G31</f>
        <v>198333.98773167466</v>
      </c>
      <c r="H51" s="69">
        <f>H44+H31</f>
        <v>228084.08589142587</v>
      </c>
      <c r="I51" s="69">
        <f>I44+I31</f>
        <v>262296.69877513975</v>
      </c>
      <c r="J51" s="69">
        <f>J44+J31</f>
        <v>301641.20359141071</v>
      </c>
      <c r="K51" s="69">
        <f>K44+K31</f>
        <v>346887.38413012226</v>
      </c>
      <c r="L51" s="69">
        <f>L44+L31</f>
        <v>398920.49174964055</v>
      </c>
      <c r="M51" s="69">
        <f>M44+M31</f>
        <v>458758.5655120865</v>
      </c>
      <c r="N51" s="69">
        <f>N44+N31</f>
        <v>527572.35033889976</v>
      </c>
    </row>
    <row r="52" spans="1:14" outlineLevel="1" x14ac:dyDescent="0.15">
      <c r="A52" s="67" t="s">
        <v>81</v>
      </c>
      <c r="B52" s="68"/>
      <c r="C52" s="69">
        <f>C45+C32</f>
        <v>31608.322769323615</v>
      </c>
      <c r="D52" s="69">
        <f>D45+D32</f>
        <v>36349.571184722168</v>
      </c>
      <c r="E52" s="69">
        <f>E45+E32</f>
        <v>41802.006862430484</v>
      </c>
      <c r="F52" s="69">
        <f>F45+F32</f>
        <v>48072.30789179507</v>
      </c>
      <c r="G52" s="69">
        <f>G45+G32</f>
        <v>55283.154075564293</v>
      </c>
      <c r="H52" s="69">
        <f>H45+H32</f>
        <v>63575.627186898935</v>
      </c>
      <c r="I52" s="69">
        <f>I45+I32</f>
        <v>73111.971264933789</v>
      </c>
      <c r="J52" s="69">
        <f>J45+J32</f>
        <v>84078.766954673847</v>
      </c>
      <c r="K52" s="69">
        <f>K45+K32</f>
        <v>96690.581997874906</v>
      </c>
      <c r="L52" s="69">
        <f>L45+L32</f>
        <v>111194.16929755612</v>
      </c>
      <c r="M52" s="69">
        <f>M45+M32</f>
        <v>127873.29469218951</v>
      </c>
      <c r="N52" s="69">
        <f>N45+N32</f>
        <v>147054.288896018</v>
      </c>
    </row>
    <row r="53" spans="1:14" outlineLevel="1" x14ac:dyDescent="0.15">
      <c r="A53" s="67" t="s">
        <v>82</v>
      </c>
      <c r="B53" s="68"/>
      <c r="C53" s="69">
        <f>C46+C33</f>
        <v>3512.0358632581792</v>
      </c>
      <c r="D53" s="69">
        <f>D46+D33</f>
        <v>4038.8412427469075</v>
      </c>
      <c r="E53" s="69">
        <f>E46+E33</f>
        <v>4644.6674291589425</v>
      </c>
      <c r="F53" s="69">
        <f>F46+F33</f>
        <v>5341.3675435327859</v>
      </c>
      <c r="G53" s="69">
        <f>G46+G33</f>
        <v>6142.5726750627</v>
      </c>
      <c r="H53" s="69">
        <f>H46+H33</f>
        <v>7063.9585763221048</v>
      </c>
      <c r="I53" s="69">
        <f>I46+I33</f>
        <v>8123.5523627704206</v>
      </c>
      <c r="J53" s="69">
        <f>J46+J33</f>
        <v>9342.0852171859842</v>
      </c>
      <c r="K53" s="69">
        <f>K46+K33</f>
        <v>10743.397999763878</v>
      </c>
      <c r="L53" s="69">
        <f>L46+L33</f>
        <v>12354.907699728459</v>
      </c>
      <c r="M53" s="69">
        <f>M46+M33</f>
        <v>14208.143854687723</v>
      </c>
      <c r="N53" s="69">
        <f>N46+N33</f>
        <v>16339.365432890891</v>
      </c>
    </row>
    <row r="54" spans="1:14" x14ac:dyDescent="0.15">
      <c r="A54" s="70" t="s">
        <v>89</v>
      </c>
      <c r="B54" s="71"/>
      <c r="C54" s="72">
        <f>SUM(C50:C53)</f>
        <v>265879.57094068674</v>
      </c>
      <c r="D54" s="72">
        <f t="shared" ref="D54:N54" si="11">SUM(D50:D53)</f>
        <v>305761.50658178987</v>
      </c>
      <c r="E54" s="72">
        <f t="shared" si="11"/>
        <v>351625.73256905825</v>
      </c>
      <c r="F54" s="72">
        <f t="shared" si="11"/>
        <v>404369.59245441708</v>
      </c>
      <c r="G54" s="72">
        <f t="shared" si="11"/>
        <v>465025.03132257931</v>
      </c>
      <c r="H54" s="72">
        <f t="shared" si="11"/>
        <v>534778.78602096625</v>
      </c>
      <c r="I54" s="72">
        <f t="shared" si="11"/>
        <v>614995.60392411123</v>
      </c>
      <c r="J54" s="72">
        <f t="shared" si="11"/>
        <v>707244.94451272779</v>
      </c>
      <c r="K54" s="72">
        <f t="shared" si="11"/>
        <v>813331.68618963682</v>
      </c>
      <c r="L54" s="72">
        <f t="shared" si="11"/>
        <v>935331.43911808229</v>
      </c>
      <c r="M54" s="72">
        <f t="shared" si="11"/>
        <v>1075631.1549857943</v>
      </c>
      <c r="N54" s="72">
        <f t="shared" si="11"/>
        <v>1236975.8282336639</v>
      </c>
    </row>
    <row r="56" spans="1:14" x14ac:dyDescent="0.15">
      <c r="A56" s="52" t="s">
        <v>91</v>
      </c>
    </row>
    <row r="57" spans="1:14" outlineLevel="1" x14ac:dyDescent="0.15">
      <c r="A57" s="65" t="str">
        <f>'Original Pricing - Inputs'!A84</f>
        <v>Basic Tier</v>
      </c>
      <c r="B57" s="46"/>
    </row>
    <row r="58" spans="1:14" outlineLevel="1" x14ac:dyDescent="0.15">
      <c r="A58" s="65" t="str">
        <f>'Original Pricing - Inputs'!A85</f>
        <v>% Learners that start plan cancellation flow</v>
      </c>
      <c r="B58" s="66">
        <f>'Original Pricing - Inputs'!C85</f>
        <v>0.12</v>
      </c>
      <c r="C58" s="51">
        <f>C51*$B$58</f>
        <v>13607.77214363926</v>
      </c>
      <c r="D58" s="51">
        <f>D51*$B$58</f>
        <v>15648.937965185156</v>
      </c>
      <c r="E58" s="51">
        <f>E51*$B$58</f>
        <v>17996.278659962929</v>
      </c>
      <c r="F58" s="51">
        <f>F51*$B$58</f>
        <v>20695.72045895737</v>
      </c>
      <c r="G58" s="51">
        <f>G51*$B$58</f>
        <v>23800.078527800957</v>
      </c>
      <c r="H58" s="51">
        <f>H51*$B$58</f>
        <v>27370.090306971102</v>
      </c>
      <c r="I58" s="51">
        <f>I51*$B$58</f>
        <v>31475.603853016768</v>
      </c>
      <c r="J58" s="51">
        <f>J51*$B$58</f>
        <v>36196.944430969284</v>
      </c>
      <c r="K58" s="51">
        <f>K51*$B$58</f>
        <v>41626.486095614666</v>
      </c>
      <c r="L58" s="51">
        <f>L51*$B$58</f>
        <v>47870.459009956867</v>
      </c>
      <c r="M58" s="51">
        <f>M51*$B$58</f>
        <v>55051.027861450377</v>
      </c>
      <c r="N58" s="51">
        <f>N51*$B$58</f>
        <v>63308.682040667969</v>
      </c>
    </row>
    <row r="59" spans="1:14" outlineLevel="1" x14ac:dyDescent="0.15">
      <c r="A59" s="65" t="str">
        <f>'Original Pricing - Inputs'!A86</f>
        <v>% Learners that abandon cancellation flow and stay on original plan</v>
      </c>
      <c r="B59" s="66">
        <f>'Original Pricing - Inputs'!C86</f>
        <v>0.6</v>
      </c>
      <c r="C59" s="51">
        <f>C58*$B$59</f>
        <v>8164.663286183556</v>
      </c>
      <c r="D59" s="51">
        <f t="shared" ref="D59:N59" si="12">D58*$B$59</f>
        <v>9389.3627791110939</v>
      </c>
      <c r="E59" s="51">
        <f t="shared" si="12"/>
        <v>10797.767195977756</v>
      </c>
      <c r="F59" s="51">
        <f t="shared" si="12"/>
        <v>12417.432275374422</v>
      </c>
      <c r="G59" s="51">
        <f t="shared" si="12"/>
        <v>14280.047116680575</v>
      </c>
      <c r="H59" s="51">
        <f t="shared" si="12"/>
        <v>16422.05418418266</v>
      </c>
      <c r="I59" s="51">
        <f t="shared" si="12"/>
        <v>18885.362311810059</v>
      </c>
      <c r="J59" s="51">
        <f t="shared" si="12"/>
        <v>21718.166658581569</v>
      </c>
      <c r="K59" s="51">
        <f t="shared" si="12"/>
        <v>24975.8916573688</v>
      </c>
      <c r="L59" s="51">
        <f t="shared" si="12"/>
        <v>28722.27540597412</v>
      </c>
      <c r="M59" s="51">
        <f t="shared" si="12"/>
        <v>33030.616716870223</v>
      </c>
      <c r="N59" s="51">
        <f t="shared" si="12"/>
        <v>37985.20922440078</v>
      </c>
    </row>
    <row r="60" spans="1:14" outlineLevel="1" x14ac:dyDescent="0.15">
      <c r="A60" s="65" t="str">
        <f>'Original Pricing - Inputs'!A87</f>
        <v>% Learners that complete cancellation</v>
      </c>
      <c r="B60" s="66">
        <f>'Original Pricing - Inputs'!C87</f>
        <v>0.4</v>
      </c>
      <c r="C60" s="61">
        <f>C58*$B$60</f>
        <v>5443.1088574557043</v>
      </c>
      <c r="D60" s="61">
        <f t="shared" ref="D60:N60" si="13">D58*$B$60</f>
        <v>6259.5751860740629</v>
      </c>
      <c r="E60" s="61">
        <f t="shared" si="13"/>
        <v>7198.5114639851718</v>
      </c>
      <c r="F60" s="61">
        <f t="shared" si="13"/>
        <v>8278.2881835829485</v>
      </c>
      <c r="G60" s="61">
        <f t="shared" si="13"/>
        <v>9520.0314111203825</v>
      </c>
      <c r="H60" s="61">
        <f t="shared" si="13"/>
        <v>10948.036122788442</v>
      </c>
      <c r="I60" s="61">
        <f t="shared" si="13"/>
        <v>12590.241541206708</v>
      </c>
      <c r="J60" s="61">
        <f t="shared" si="13"/>
        <v>14478.777772387715</v>
      </c>
      <c r="K60" s="61">
        <f t="shared" si="13"/>
        <v>16650.594438245866</v>
      </c>
      <c r="L60" s="61">
        <f t="shared" si="13"/>
        <v>19148.183603982747</v>
      </c>
      <c r="M60" s="61">
        <f t="shared" si="13"/>
        <v>22020.411144580154</v>
      </c>
      <c r="N60" s="61">
        <f t="shared" si="13"/>
        <v>25323.472816267189</v>
      </c>
    </row>
    <row r="61" spans="1:14" outlineLevel="1" x14ac:dyDescent="0.15">
      <c r="A61" s="63"/>
    </row>
    <row r="62" spans="1:14" outlineLevel="1" x14ac:dyDescent="0.15">
      <c r="A62" t="str">
        <f>'Original Pricing - Inputs'!A89</f>
        <v>Pro Tier</v>
      </c>
    </row>
    <row r="63" spans="1:14" outlineLevel="1" x14ac:dyDescent="0.15">
      <c r="A63" t="str">
        <f>'Original Pricing - Inputs'!A90</f>
        <v>% Learners that start plan cancellation flow</v>
      </c>
      <c r="B63" s="48">
        <f>'Original Pricing - Inputs'!C90</f>
        <v>0.13</v>
      </c>
      <c r="C63" s="51">
        <f>C52*$B$63</f>
        <v>4109.0819600120703</v>
      </c>
      <c r="D63" s="51">
        <f>D52*$B$63</f>
        <v>4725.4442540138816</v>
      </c>
      <c r="E63" s="51">
        <f>E52*$B$63</f>
        <v>5434.2608921159635</v>
      </c>
      <c r="F63" s="51">
        <f>F52*$B$63</f>
        <v>6249.4000259333588</v>
      </c>
      <c r="G63" s="51">
        <f>G52*$B$63</f>
        <v>7186.8100298233585</v>
      </c>
      <c r="H63" s="51">
        <f>H52*$B$63</f>
        <v>8264.8315342968617</v>
      </c>
      <c r="I63" s="51">
        <f>I52*$B$63</f>
        <v>9504.5562644413931</v>
      </c>
      <c r="J63" s="51">
        <f>J52*$B$63</f>
        <v>10930.2397041076</v>
      </c>
      <c r="K63" s="51">
        <f>K52*$B$63</f>
        <v>12569.775659723738</v>
      </c>
      <c r="L63" s="51">
        <f>L52*$B$63</f>
        <v>14455.242008682295</v>
      </c>
      <c r="M63" s="51">
        <f>M52*$B$63</f>
        <v>16623.528309984635</v>
      </c>
      <c r="N63" s="51">
        <f>N52*$B$63</f>
        <v>19117.057556482341</v>
      </c>
    </row>
    <row r="64" spans="1:14" outlineLevel="1" x14ac:dyDescent="0.15">
      <c r="A64" t="str">
        <f>'Original Pricing - Inputs'!A91</f>
        <v>% Learners that abandon cancellation flow and stay on original plan</v>
      </c>
      <c r="B64" s="48">
        <f>'Original Pricing - Inputs'!C91</f>
        <v>0.9</v>
      </c>
      <c r="C64" s="51">
        <f>C63*$B$64</f>
        <v>3698.1737640108636</v>
      </c>
      <c r="D64" s="51">
        <f t="shared" ref="D64:N64" si="14">D63*$B$64</f>
        <v>4252.8998286124934</v>
      </c>
      <c r="E64" s="51">
        <f t="shared" si="14"/>
        <v>4890.8348029043673</v>
      </c>
      <c r="F64" s="51">
        <f t="shared" si="14"/>
        <v>5624.4600233400233</v>
      </c>
      <c r="G64" s="51">
        <f t="shared" si="14"/>
        <v>6468.129026841023</v>
      </c>
      <c r="H64" s="51">
        <f t="shared" si="14"/>
        <v>7438.3483808671754</v>
      </c>
      <c r="I64" s="51">
        <f t="shared" si="14"/>
        <v>8554.1006379972532</v>
      </c>
      <c r="J64" s="51">
        <f t="shared" si="14"/>
        <v>9837.2157336968412</v>
      </c>
      <c r="K64" s="51">
        <f t="shared" si="14"/>
        <v>11312.798093751366</v>
      </c>
      <c r="L64" s="51">
        <f t="shared" si="14"/>
        <v>13009.717807814066</v>
      </c>
      <c r="M64" s="51">
        <f t="shared" si="14"/>
        <v>14961.175478986172</v>
      </c>
      <c r="N64" s="51">
        <f t="shared" si="14"/>
        <v>17205.351800834109</v>
      </c>
    </row>
    <row r="65" spans="1:14" outlineLevel="1" x14ac:dyDescent="0.15">
      <c r="A65" t="str">
        <f>'Original Pricing - Inputs'!A92</f>
        <v>% Learners that complete cancellation</v>
      </c>
      <c r="B65" s="48">
        <f>'Original Pricing - Inputs'!C92</f>
        <v>0.1</v>
      </c>
      <c r="C65" s="61">
        <f>C64*$B$65</f>
        <v>369.81737640108639</v>
      </c>
      <c r="D65" s="61">
        <f t="shared" ref="D65:N65" si="15">D64*$B$65</f>
        <v>425.28998286124937</v>
      </c>
      <c r="E65" s="61">
        <f t="shared" si="15"/>
        <v>489.08348029043674</v>
      </c>
      <c r="F65" s="61">
        <f t="shared" si="15"/>
        <v>562.4460023340024</v>
      </c>
      <c r="G65" s="61">
        <f t="shared" si="15"/>
        <v>646.81290268410237</v>
      </c>
      <c r="H65" s="61">
        <f t="shared" si="15"/>
        <v>743.83483808671758</v>
      </c>
      <c r="I65" s="61">
        <f t="shared" si="15"/>
        <v>855.41006379972532</v>
      </c>
      <c r="J65" s="61">
        <f t="shared" si="15"/>
        <v>983.72157336968417</v>
      </c>
      <c r="K65" s="61">
        <f t="shared" si="15"/>
        <v>1131.2798093751367</v>
      </c>
      <c r="L65" s="61">
        <f t="shared" si="15"/>
        <v>1300.9717807814068</v>
      </c>
      <c r="M65" s="61">
        <f t="shared" si="15"/>
        <v>1496.1175478986172</v>
      </c>
      <c r="N65" s="61">
        <f t="shared" si="15"/>
        <v>1720.535180083411</v>
      </c>
    </row>
    <row r="66" spans="1:14" outlineLevel="1" x14ac:dyDescent="0.15">
      <c r="B66" s="48"/>
    </row>
    <row r="67" spans="1:14" outlineLevel="1" x14ac:dyDescent="0.15">
      <c r="A67" t="str">
        <f>'Original Pricing - Inputs'!A94</f>
        <v>Premium Tier</v>
      </c>
      <c r="B67" s="48"/>
    </row>
    <row r="68" spans="1:14" outlineLevel="1" x14ac:dyDescent="0.15">
      <c r="A68" t="str">
        <f>'Original Pricing - Inputs'!A95</f>
        <v>% Learners that start plan cancellation flow</v>
      </c>
      <c r="B68" s="48">
        <f>'Original Pricing - Inputs'!C95</f>
        <v>0.15</v>
      </c>
      <c r="C68" s="51">
        <f>C53*$B$68</f>
        <v>526.80537948872689</v>
      </c>
      <c r="D68" s="51">
        <f>D53*$B$68</f>
        <v>605.82618641203612</v>
      </c>
      <c r="E68" s="51">
        <f>E53*$B$68</f>
        <v>696.7001143738413</v>
      </c>
      <c r="F68" s="51">
        <f>F53*$B$68</f>
        <v>801.20513152991782</v>
      </c>
      <c r="G68" s="51">
        <f>G53*$B$68</f>
        <v>921.38590125940493</v>
      </c>
      <c r="H68" s="51">
        <f>H53*$B$68</f>
        <v>1059.5937864483158</v>
      </c>
      <c r="I68" s="51">
        <f>I53*$B$68</f>
        <v>1218.532854415563</v>
      </c>
      <c r="J68" s="51">
        <f>J53*$B$68</f>
        <v>1401.3127825778977</v>
      </c>
      <c r="K68" s="51">
        <f>K53*$B$68</f>
        <v>1611.5096999645816</v>
      </c>
      <c r="L68" s="51">
        <f>L53*$B$68</f>
        <v>1853.2361549592688</v>
      </c>
      <c r="M68" s="51">
        <f>M53*$B$68</f>
        <v>2131.2215782031585</v>
      </c>
      <c r="N68" s="51">
        <f>N53*$B$68</f>
        <v>2450.9048149336336</v>
      </c>
    </row>
    <row r="69" spans="1:14" outlineLevel="1" x14ac:dyDescent="0.15">
      <c r="A69" t="str">
        <f>'Original Pricing - Inputs'!A96</f>
        <v>% Learners that abandon cancellation flow and stay on original plan</v>
      </c>
      <c r="B69" s="48">
        <f>'Original Pricing - Inputs'!C96</f>
        <v>0.2</v>
      </c>
      <c r="C69" s="51">
        <f>C68*$B$69</f>
        <v>105.36107589774538</v>
      </c>
      <c r="D69" s="51">
        <f t="shared" ref="D69:N69" si="16">D68*$B$69</f>
        <v>121.16523728240723</v>
      </c>
      <c r="E69" s="51">
        <f t="shared" si="16"/>
        <v>139.34002287476827</v>
      </c>
      <c r="F69" s="51">
        <f t="shared" si="16"/>
        <v>160.24102630598358</v>
      </c>
      <c r="G69" s="51">
        <f t="shared" si="16"/>
        <v>184.27718025188099</v>
      </c>
      <c r="H69" s="51">
        <f t="shared" si="16"/>
        <v>211.91875728966318</v>
      </c>
      <c r="I69" s="51">
        <f t="shared" si="16"/>
        <v>243.70657088311259</v>
      </c>
      <c r="J69" s="51">
        <f t="shared" si="16"/>
        <v>280.26255651557955</v>
      </c>
      <c r="K69" s="51">
        <f t="shared" si="16"/>
        <v>322.30193999291635</v>
      </c>
      <c r="L69" s="51">
        <f t="shared" si="16"/>
        <v>370.6472309918538</v>
      </c>
      <c r="M69" s="51">
        <f t="shared" si="16"/>
        <v>426.24431564063173</v>
      </c>
      <c r="N69" s="51">
        <f t="shared" si="16"/>
        <v>490.18096298672674</v>
      </c>
    </row>
    <row r="70" spans="1:14" outlineLevel="1" x14ac:dyDescent="0.15">
      <c r="A70" t="str">
        <f>'Original Pricing - Inputs'!A97</f>
        <v>% Learners that complete cancellation</v>
      </c>
      <c r="B70" s="48">
        <f>'Original Pricing - Inputs'!C97</f>
        <v>0.8</v>
      </c>
      <c r="C70" s="61">
        <f>C69*$B$70</f>
        <v>84.288860718196304</v>
      </c>
      <c r="D70" s="61">
        <f t="shared" ref="D70:N70" si="17">D69*$B$70</f>
        <v>96.932189825925789</v>
      </c>
      <c r="E70" s="61">
        <f t="shared" si="17"/>
        <v>111.47201829981462</v>
      </c>
      <c r="F70" s="61">
        <f t="shared" si="17"/>
        <v>128.19282104478688</v>
      </c>
      <c r="G70" s="61">
        <f t="shared" si="17"/>
        <v>147.42174420150479</v>
      </c>
      <c r="H70" s="61">
        <f t="shared" si="17"/>
        <v>169.53500583173056</v>
      </c>
      <c r="I70" s="61">
        <f t="shared" si="17"/>
        <v>194.96525670649009</v>
      </c>
      <c r="J70" s="61">
        <f t="shared" si="17"/>
        <v>224.21004521246365</v>
      </c>
      <c r="K70" s="61">
        <f t="shared" si="17"/>
        <v>257.84155199433309</v>
      </c>
      <c r="L70" s="61">
        <f t="shared" si="17"/>
        <v>296.51778479348303</v>
      </c>
      <c r="M70" s="61">
        <f t="shared" si="17"/>
        <v>340.99545251250538</v>
      </c>
      <c r="N70" s="61">
        <f t="shared" si="17"/>
        <v>392.14477038938139</v>
      </c>
    </row>
    <row r="71" spans="1:14" outlineLevel="1" x14ac:dyDescent="0.15"/>
    <row r="72" spans="1:14" x14ac:dyDescent="0.15">
      <c r="A72" s="52" t="s">
        <v>90</v>
      </c>
      <c r="B72" s="52"/>
      <c r="C72" s="61">
        <f>C70+C65+C60</f>
        <v>5897.2150945749872</v>
      </c>
      <c r="D72" s="61">
        <f>D70+D65+D60</f>
        <v>6781.7973587612378</v>
      </c>
      <c r="E72" s="61">
        <f>E70+E65+E60</f>
        <v>7799.0669625754235</v>
      </c>
      <c r="F72" s="61">
        <f>F70+F65+F60</f>
        <v>8968.9270069617378</v>
      </c>
      <c r="G72" s="61">
        <f>G70+G65+G60</f>
        <v>10314.266058005989</v>
      </c>
      <c r="H72" s="61">
        <f>H70+H65+H60</f>
        <v>11861.40596670689</v>
      </c>
      <c r="I72" s="61">
        <f>I70+I65+I60</f>
        <v>13640.616861712922</v>
      </c>
      <c r="J72" s="61">
        <f>J70+J65+J60</f>
        <v>15686.709390969863</v>
      </c>
      <c r="K72" s="61">
        <f>K70+K65+K60</f>
        <v>18039.715799615336</v>
      </c>
      <c r="L72" s="61">
        <f>L70+L65+L60</f>
        <v>20745.673169557638</v>
      </c>
      <c r="M72" s="61">
        <f>M70+M65+M60</f>
        <v>23857.524144991276</v>
      </c>
      <c r="N72" s="61">
        <f>N70+N65+N60</f>
        <v>27436.152766739982</v>
      </c>
    </row>
    <row r="74" spans="1:14" x14ac:dyDescent="0.15">
      <c r="A74" s="52" t="s">
        <v>92</v>
      </c>
    </row>
    <row r="75" spans="1:14" outlineLevel="1" x14ac:dyDescent="0.15">
      <c r="A75" t="str">
        <f>'Original Pricing - Inputs'!A57</f>
        <v>Free Tier</v>
      </c>
    </row>
    <row r="76" spans="1:14" outlineLevel="1" x14ac:dyDescent="0.15">
      <c r="A76" t="str">
        <f>'Original Pricing - Inputs'!A58</f>
        <v>% Learners that are upsold higher plan</v>
      </c>
      <c r="B76" s="48">
        <f>'Original Pricing - Inputs'!C58</f>
        <v>1</v>
      </c>
      <c r="C76" s="51">
        <f>C50</f>
        <v>117361.11111111109</v>
      </c>
      <c r="D76" s="51">
        <f t="shared" ref="D76:N76" si="18">D50</f>
        <v>134965.27777777778</v>
      </c>
      <c r="E76" s="51">
        <f t="shared" si="18"/>
        <v>155210.06944444444</v>
      </c>
      <c r="F76" s="51">
        <f t="shared" si="18"/>
        <v>178491.57986111112</v>
      </c>
      <c r="G76" s="51">
        <f t="shared" si="18"/>
        <v>205265.31684027769</v>
      </c>
      <c r="H76" s="51">
        <f t="shared" si="18"/>
        <v>236055.11436631935</v>
      </c>
      <c r="I76" s="51">
        <f t="shared" si="18"/>
        <v>271463.38152126723</v>
      </c>
      <c r="J76" s="51">
        <f t="shared" si="18"/>
        <v>312182.88874945731</v>
      </c>
      <c r="K76" s="51">
        <f t="shared" si="18"/>
        <v>359010.32206187584</v>
      </c>
      <c r="L76" s="51">
        <f t="shared" si="18"/>
        <v>412861.87037115713</v>
      </c>
      <c r="M76" s="51">
        <f t="shared" si="18"/>
        <v>474791.1509268306</v>
      </c>
      <c r="N76" s="51">
        <f t="shared" si="18"/>
        <v>546009.82356585539</v>
      </c>
    </row>
    <row r="77" spans="1:14" outlineLevel="1" x14ac:dyDescent="0.15">
      <c r="A77" t="str">
        <f>'Original Pricing - Inputs'!A59</f>
        <v>% Learners that convert on upsell...</v>
      </c>
      <c r="B77" s="48">
        <f>'Original Pricing - Inputs'!C59</f>
        <v>0.45</v>
      </c>
      <c r="C77" s="51">
        <f>C76*$B$77</f>
        <v>52812.499999999993</v>
      </c>
      <c r="D77" s="51">
        <f>D76*$B$77</f>
        <v>60734.375</v>
      </c>
      <c r="E77" s="51">
        <f>E76*$B$77</f>
        <v>69844.53125</v>
      </c>
      <c r="F77" s="51">
        <f>F76*$B$77</f>
        <v>80321.210937500015</v>
      </c>
      <c r="G77" s="51">
        <f>G76*$B$77</f>
        <v>92369.392578124971</v>
      </c>
      <c r="H77" s="51">
        <f>H76*$B$77</f>
        <v>106224.80146484371</v>
      </c>
      <c r="I77" s="51">
        <f>I76*$B$77</f>
        <v>122158.52168457025</v>
      </c>
      <c r="J77" s="51">
        <f>J76*$B$77</f>
        <v>140482.2999372558</v>
      </c>
      <c r="K77" s="51">
        <f>K76*$B$77</f>
        <v>161554.64492784414</v>
      </c>
      <c r="L77" s="51">
        <f>L76*$B$77</f>
        <v>185787.84166702072</v>
      </c>
      <c r="M77" s="51">
        <f>M76*$B$77</f>
        <v>213656.01791707377</v>
      </c>
      <c r="N77" s="51">
        <f>N76*$B$77</f>
        <v>245704.42060463494</v>
      </c>
    </row>
    <row r="78" spans="1:14" outlineLevel="1" x14ac:dyDescent="0.15">
      <c r="A78" s="62" t="str">
        <f>'Original Pricing - Inputs'!A60</f>
        <v>...Basic</v>
      </c>
      <c r="B78" s="48">
        <f>'Original Pricing - Inputs'!C60</f>
        <v>0.8</v>
      </c>
      <c r="C78" s="44">
        <f>C77*$B$78</f>
        <v>42250</v>
      </c>
      <c r="D78" s="44">
        <f t="shared" ref="D78:N78" si="19">D77*$B$78</f>
        <v>48587.5</v>
      </c>
      <c r="E78" s="44">
        <f t="shared" si="19"/>
        <v>55875.625</v>
      </c>
      <c r="F78" s="44">
        <f t="shared" si="19"/>
        <v>64256.968750000015</v>
      </c>
      <c r="G78" s="44">
        <f t="shared" si="19"/>
        <v>73895.514062499977</v>
      </c>
      <c r="H78" s="44">
        <f t="shared" si="19"/>
        <v>84979.84117187497</v>
      </c>
      <c r="I78" s="44">
        <f t="shared" si="19"/>
        <v>97726.817347656208</v>
      </c>
      <c r="J78" s="44">
        <f t="shared" si="19"/>
        <v>112385.83994980465</v>
      </c>
      <c r="K78" s="44">
        <f t="shared" si="19"/>
        <v>129243.71594227532</v>
      </c>
      <c r="L78" s="44">
        <f t="shared" si="19"/>
        <v>148630.27333361658</v>
      </c>
      <c r="M78" s="44">
        <f t="shared" si="19"/>
        <v>170924.81433365901</v>
      </c>
      <c r="N78" s="44">
        <f t="shared" si="19"/>
        <v>196563.53648370795</v>
      </c>
    </row>
    <row r="79" spans="1:14" outlineLevel="1" x14ac:dyDescent="0.15">
      <c r="A79" s="62" t="str">
        <f>'Original Pricing - Inputs'!A61</f>
        <v>...Pro</v>
      </c>
      <c r="B79" s="48">
        <f>'Original Pricing - Inputs'!C61</f>
        <v>0.18</v>
      </c>
      <c r="C79" s="44">
        <f>C77*$B$79</f>
        <v>9506.2499999999982</v>
      </c>
      <c r="D79" s="44">
        <f t="shared" ref="D79:N79" si="20">D77*$B$79</f>
        <v>10932.1875</v>
      </c>
      <c r="E79" s="44">
        <f t="shared" si="20"/>
        <v>12572.015625</v>
      </c>
      <c r="F79" s="44">
        <f t="shared" si="20"/>
        <v>14457.817968750001</v>
      </c>
      <c r="G79" s="44">
        <f t="shared" si="20"/>
        <v>16626.490664062494</v>
      </c>
      <c r="H79" s="44">
        <f t="shared" si="20"/>
        <v>19120.464263671867</v>
      </c>
      <c r="I79" s="44">
        <f t="shared" si="20"/>
        <v>21988.533903222644</v>
      </c>
      <c r="J79" s="44">
        <f t="shared" si="20"/>
        <v>25286.813988706042</v>
      </c>
      <c r="K79" s="44">
        <f t="shared" si="20"/>
        <v>29079.836087011943</v>
      </c>
      <c r="L79" s="44">
        <f t="shared" si="20"/>
        <v>33441.811500063726</v>
      </c>
      <c r="M79" s="44">
        <f t="shared" si="20"/>
        <v>38458.083225073278</v>
      </c>
      <c r="N79" s="44">
        <f t="shared" si="20"/>
        <v>44226.795708834288</v>
      </c>
    </row>
    <row r="80" spans="1:14" outlineLevel="1" x14ac:dyDescent="0.15">
      <c r="A80" s="62" t="str">
        <f>'Original Pricing - Inputs'!A62</f>
        <v>...Premium</v>
      </c>
      <c r="B80" s="48">
        <f>'Original Pricing - Inputs'!C62</f>
        <v>0.02</v>
      </c>
      <c r="C80" s="44">
        <f>C77*$B$80</f>
        <v>1056.2499999999998</v>
      </c>
      <c r="D80" s="44">
        <f t="shared" ref="D80:N80" si="21">D77*$B$80</f>
        <v>1214.6875</v>
      </c>
      <c r="E80" s="44">
        <f t="shared" si="21"/>
        <v>1396.890625</v>
      </c>
      <c r="F80" s="44">
        <f t="shared" si="21"/>
        <v>1606.4242187500004</v>
      </c>
      <c r="G80" s="44">
        <f t="shared" si="21"/>
        <v>1847.3878515624995</v>
      </c>
      <c r="H80" s="44">
        <f t="shared" si="21"/>
        <v>2124.4960292968744</v>
      </c>
      <c r="I80" s="44">
        <f t="shared" si="21"/>
        <v>2443.1704336914049</v>
      </c>
      <c r="J80" s="44">
        <f t="shared" si="21"/>
        <v>2809.6459987451158</v>
      </c>
      <c r="K80" s="44">
        <f t="shared" si="21"/>
        <v>3231.092898556883</v>
      </c>
      <c r="L80" s="44">
        <f t="shared" si="21"/>
        <v>3715.7568333404147</v>
      </c>
      <c r="M80" s="44">
        <f t="shared" si="21"/>
        <v>4273.1203583414754</v>
      </c>
      <c r="N80" s="44">
        <f t="shared" si="21"/>
        <v>4914.0884120926994</v>
      </c>
    </row>
    <row r="81" spans="1:14" outlineLevel="1" x14ac:dyDescent="0.15">
      <c r="A81" s="62"/>
      <c r="B81" s="48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</row>
    <row r="82" spans="1:14" outlineLevel="1" x14ac:dyDescent="0.15">
      <c r="A82" t="str">
        <f>'Original Pricing - Inputs'!A63</f>
        <v>Basic Tier</v>
      </c>
      <c r="B82" s="48"/>
    </row>
    <row r="83" spans="1:14" outlineLevel="1" x14ac:dyDescent="0.15">
      <c r="A83" t="str">
        <f>'Original Pricing - Inputs'!A64</f>
        <v>% Learners that are upsold higher plan</v>
      </c>
      <c r="B83" s="48">
        <f>'Original Pricing - Inputs'!C64</f>
        <v>1</v>
      </c>
      <c r="C83" s="51">
        <f>C51</f>
        <v>113398.10119699384</v>
      </c>
      <c r="D83" s="51">
        <f t="shared" ref="D83:N83" si="22">D51</f>
        <v>130407.81637654296</v>
      </c>
      <c r="E83" s="51">
        <f t="shared" si="22"/>
        <v>149968.9888330244</v>
      </c>
      <c r="F83" s="51">
        <f t="shared" si="22"/>
        <v>172464.33715797809</v>
      </c>
      <c r="G83" s="51">
        <f t="shared" si="22"/>
        <v>198333.98773167466</v>
      </c>
      <c r="H83" s="51">
        <f t="shared" si="22"/>
        <v>228084.08589142587</v>
      </c>
      <c r="I83" s="51">
        <f t="shared" si="22"/>
        <v>262296.69877513975</v>
      </c>
      <c r="J83" s="51">
        <f t="shared" si="22"/>
        <v>301641.20359141071</v>
      </c>
      <c r="K83" s="51">
        <f t="shared" si="22"/>
        <v>346887.38413012226</v>
      </c>
      <c r="L83" s="51">
        <f t="shared" si="22"/>
        <v>398920.49174964055</v>
      </c>
      <c r="M83" s="51">
        <f t="shared" si="22"/>
        <v>458758.5655120865</v>
      </c>
      <c r="N83" s="51">
        <f t="shared" si="22"/>
        <v>527572.35033889976</v>
      </c>
    </row>
    <row r="84" spans="1:14" outlineLevel="1" x14ac:dyDescent="0.15">
      <c r="A84" t="str">
        <f>'Original Pricing - Inputs'!A65</f>
        <v>% Learners that convert on upsell...</v>
      </c>
      <c r="B84" s="48">
        <f>'Original Pricing - Inputs'!C65</f>
        <v>0.77</v>
      </c>
      <c r="C84" s="51">
        <f>C83*$B$84</f>
        <v>87316.53792168526</v>
      </c>
      <c r="D84" s="51">
        <f t="shared" ref="D84:N84" si="23">D83*$B$84</f>
        <v>100414.01860993808</v>
      </c>
      <c r="E84" s="51">
        <f t="shared" si="23"/>
        <v>115476.12140142878</v>
      </c>
      <c r="F84" s="51">
        <f t="shared" si="23"/>
        <v>132797.53961164312</v>
      </c>
      <c r="G84" s="51">
        <f t="shared" si="23"/>
        <v>152717.1705533895</v>
      </c>
      <c r="H84" s="51">
        <f t="shared" si="23"/>
        <v>175624.74613639794</v>
      </c>
      <c r="I84" s="51">
        <f t="shared" si="23"/>
        <v>201968.45805685761</v>
      </c>
      <c r="J84" s="51">
        <f t="shared" si="23"/>
        <v>232263.72676538627</v>
      </c>
      <c r="K84" s="51">
        <f t="shared" si="23"/>
        <v>267103.28578019416</v>
      </c>
      <c r="L84" s="51">
        <f t="shared" si="23"/>
        <v>307168.77864722325</v>
      </c>
      <c r="M84" s="51">
        <f t="shared" si="23"/>
        <v>353244.09544430661</v>
      </c>
      <c r="N84" s="51">
        <f t="shared" si="23"/>
        <v>406230.7097609528</v>
      </c>
    </row>
    <row r="85" spans="1:14" outlineLevel="1" x14ac:dyDescent="0.15">
      <c r="A85" s="62" t="str">
        <f>'Original Pricing - Inputs'!A66</f>
        <v>...Pro</v>
      </c>
      <c r="B85" s="48">
        <f>'Original Pricing - Inputs'!C66</f>
        <v>0.95</v>
      </c>
      <c r="C85" s="51">
        <f>C84*$B$85</f>
        <v>82950.711025600991</v>
      </c>
      <c r="D85" s="51">
        <f t="shared" ref="D85:N85" si="24">D84*$B$85</f>
        <v>95393.31767944117</v>
      </c>
      <c r="E85" s="51">
        <f t="shared" si="24"/>
        <v>109702.31533135734</v>
      </c>
      <c r="F85" s="51">
        <f t="shared" si="24"/>
        <v>126157.66263106096</v>
      </c>
      <c r="G85" s="51">
        <f t="shared" si="24"/>
        <v>145081.31202572002</v>
      </c>
      <c r="H85" s="51">
        <f t="shared" si="24"/>
        <v>166843.50882957803</v>
      </c>
      <c r="I85" s="51">
        <f t="shared" si="24"/>
        <v>191870.03515401471</v>
      </c>
      <c r="J85" s="51">
        <f t="shared" si="24"/>
        <v>220650.54042711694</v>
      </c>
      <c r="K85" s="51">
        <f t="shared" si="24"/>
        <v>253748.12149118443</v>
      </c>
      <c r="L85" s="51">
        <f t="shared" si="24"/>
        <v>291810.33971486206</v>
      </c>
      <c r="M85" s="51">
        <f t="shared" si="24"/>
        <v>335581.89067209128</v>
      </c>
      <c r="N85" s="51">
        <f t="shared" si="24"/>
        <v>385919.17427290516</v>
      </c>
    </row>
    <row r="86" spans="1:14" outlineLevel="1" x14ac:dyDescent="0.15">
      <c r="A86" s="62" t="str">
        <f>'Original Pricing - Inputs'!A67</f>
        <v>...Premium</v>
      </c>
      <c r="B86" s="48">
        <f>'Original Pricing - Inputs'!C67</f>
        <v>0.05</v>
      </c>
      <c r="C86" s="51">
        <f>C85*$B$86</f>
        <v>4147.5355512800497</v>
      </c>
      <c r="D86" s="51">
        <f t="shared" ref="D86:N86" si="25">D85*$B$86</f>
        <v>4769.6658839720585</v>
      </c>
      <c r="E86" s="51">
        <f t="shared" si="25"/>
        <v>5485.1157665678675</v>
      </c>
      <c r="F86" s="51">
        <f t="shared" si="25"/>
        <v>6307.8831315530479</v>
      </c>
      <c r="G86" s="51">
        <f t="shared" si="25"/>
        <v>7254.0656012860018</v>
      </c>
      <c r="H86" s="51">
        <f t="shared" si="25"/>
        <v>8342.1754414789011</v>
      </c>
      <c r="I86" s="51">
        <f t="shared" si="25"/>
        <v>9593.5017577007366</v>
      </c>
      <c r="J86" s="51">
        <f t="shared" si="25"/>
        <v>11032.527021355847</v>
      </c>
      <c r="K86" s="51">
        <f t="shared" si="25"/>
        <v>12687.406074559221</v>
      </c>
      <c r="L86" s="51">
        <f t="shared" si="25"/>
        <v>14590.516985743103</v>
      </c>
      <c r="M86" s="51">
        <f t="shared" si="25"/>
        <v>16779.094533604566</v>
      </c>
      <c r="N86" s="51">
        <f t="shared" si="25"/>
        <v>19295.958713645257</v>
      </c>
    </row>
    <row r="87" spans="1:14" outlineLevel="1" x14ac:dyDescent="0.15">
      <c r="A87" t="str">
        <f>'Original Pricing - Inputs'!A68</f>
        <v>Pro Tier</v>
      </c>
      <c r="B87" s="48"/>
    </row>
    <row r="88" spans="1:14" outlineLevel="1" x14ac:dyDescent="0.15">
      <c r="A88" t="str">
        <f>'Original Pricing - Inputs'!A69</f>
        <v>% Learners that are upsold higher plan</v>
      </c>
      <c r="B88" s="48">
        <f>'Original Pricing - Inputs'!C69</f>
        <v>1</v>
      </c>
      <c r="C88" s="51">
        <f>C52</f>
        <v>31608.322769323615</v>
      </c>
      <c r="D88" s="51">
        <f t="shared" ref="D88:N88" si="26">D52</f>
        <v>36349.571184722168</v>
      </c>
      <c r="E88" s="51">
        <f t="shared" si="26"/>
        <v>41802.006862430484</v>
      </c>
      <c r="F88" s="51">
        <f t="shared" si="26"/>
        <v>48072.30789179507</v>
      </c>
      <c r="G88" s="51">
        <f t="shared" si="26"/>
        <v>55283.154075564293</v>
      </c>
      <c r="H88" s="51">
        <f t="shared" si="26"/>
        <v>63575.627186898935</v>
      </c>
      <c r="I88" s="51">
        <f t="shared" si="26"/>
        <v>73111.971264933789</v>
      </c>
      <c r="J88" s="51">
        <f t="shared" si="26"/>
        <v>84078.766954673847</v>
      </c>
      <c r="K88" s="51">
        <f t="shared" si="26"/>
        <v>96690.581997874906</v>
      </c>
      <c r="L88" s="51">
        <f t="shared" si="26"/>
        <v>111194.16929755612</v>
      </c>
      <c r="M88" s="51">
        <f t="shared" si="26"/>
        <v>127873.29469218951</v>
      </c>
      <c r="N88" s="51">
        <f t="shared" si="26"/>
        <v>147054.288896018</v>
      </c>
    </row>
    <row r="89" spans="1:14" outlineLevel="1" x14ac:dyDescent="0.15">
      <c r="A89" t="str">
        <f>'Original Pricing - Inputs'!A70</f>
        <v>% Learners that convert on upsell - Premium</v>
      </c>
      <c r="B89" s="48">
        <f>'Original Pricing - Inputs'!C70</f>
        <v>0.02</v>
      </c>
      <c r="C89" s="44">
        <f>C88*$B$89</f>
        <v>632.16645538647231</v>
      </c>
      <c r="D89" s="44">
        <f t="shared" ref="D89:N89" si="27">D88*$B$89</f>
        <v>726.99142369444337</v>
      </c>
      <c r="E89" s="44">
        <f t="shared" si="27"/>
        <v>836.04013724860965</v>
      </c>
      <c r="F89" s="44">
        <f t="shared" si="27"/>
        <v>961.44615783590143</v>
      </c>
      <c r="G89" s="44">
        <f t="shared" si="27"/>
        <v>1105.6630815112858</v>
      </c>
      <c r="H89" s="44">
        <f t="shared" si="27"/>
        <v>1271.5125437379788</v>
      </c>
      <c r="I89" s="44">
        <f t="shared" si="27"/>
        <v>1462.2394252986758</v>
      </c>
      <c r="J89" s="44">
        <f t="shared" si="27"/>
        <v>1681.5753390934769</v>
      </c>
      <c r="K89" s="44">
        <f t="shared" si="27"/>
        <v>1933.8116399574981</v>
      </c>
      <c r="L89" s="44">
        <f t="shared" si="27"/>
        <v>2223.8833859511224</v>
      </c>
      <c r="M89" s="44">
        <f t="shared" si="27"/>
        <v>2557.4658938437901</v>
      </c>
      <c r="N89" s="44">
        <f t="shared" si="27"/>
        <v>2941.0857779203602</v>
      </c>
    </row>
    <row r="90" spans="1:14" outlineLevel="1" x14ac:dyDescent="0.15">
      <c r="B90" s="48"/>
    </row>
    <row r="91" spans="1:14" x14ac:dyDescent="0.15">
      <c r="A91" s="52" t="s">
        <v>94</v>
      </c>
      <c r="B91" s="73"/>
      <c r="C91" s="61">
        <f>C78+C79+C80+C85+C86+C89</f>
        <v>140542.9130322675</v>
      </c>
      <c r="D91" s="61">
        <f t="shared" ref="D91:N91" si="28">D78+D79+D80+D85+D86+D89</f>
        <v>161624.34998710768</v>
      </c>
      <c r="E91" s="61">
        <f t="shared" si="28"/>
        <v>185868.00248517384</v>
      </c>
      <c r="F91" s="61">
        <f t="shared" si="28"/>
        <v>213748.20285794992</v>
      </c>
      <c r="G91" s="61">
        <f t="shared" si="28"/>
        <v>245810.43328664228</v>
      </c>
      <c r="H91" s="61">
        <f t="shared" si="28"/>
        <v>282681.99827963865</v>
      </c>
      <c r="I91" s="61">
        <f t="shared" si="28"/>
        <v>325084.2980215844</v>
      </c>
      <c r="J91" s="61">
        <f t="shared" si="28"/>
        <v>373846.94272482203</v>
      </c>
      <c r="K91" s="61">
        <f t="shared" si="28"/>
        <v>429923.98413354525</v>
      </c>
      <c r="L91" s="61">
        <f t="shared" si="28"/>
        <v>494412.58175357693</v>
      </c>
      <c r="M91" s="61">
        <f t="shared" si="28"/>
        <v>568574.46901661344</v>
      </c>
      <c r="N91" s="61">
        <f t="shared" si="28"/>
        <v>653860.63936910569</v>
      </c>
    </row>
    <row r="92" spans="1:14" x14ac:dyDescent="0.15">
      <c r="B92" s="48"/>
    </row>
    <row r="93" spans="1:14" x14ac:dyDescent="0.15">
      <c r="A93" s="52" t="s">
        <v>93</v>
      </c>
      <c r="B93" s="48"/>
    </row>
    <row r="94" spans="1:14" outlineLevel="1" x14ac:dyDescent="0.15">
      <c r="A94" t="str">
        <f>'Original Pricing - Inputs'!A73</f>
        <v>Pro Tier</v>
      </c>
      <c r="C94" s="48"/>
    </row>
    <row r="95" spans="1:14" outlineLevel="1" x14ac:dyDescent="0.15">
      <c r="A95" t="str">
        <f>'Original Pricing - Inputs'!A74</f>
        <v>% Learners that start the plan downgrade flow</v>
      </c>
      <c r="B95" s="48">
        <f>'Original Pricing - Inputs'!C74</f>
        <v>0.04</v>
      </c>
      <c r="C95" s="51">
        <f>C52*$B$95</f>
        <v>1264.3329107729446</v>
      </c>
      <c r="D95" s="51">
        <f>D52*$B$95</f>
        <v>1453.9828473888867</v>
      </c>
      <c r="E95" s="51">
        <f>E52*$B$95</f>
        <v>1672.0802744972193</v>
      </c>
      <c r="F95" s="51">
        <f>F52*$B$95</f>
        <v>1922.8923156718029</v>
      </c>
      <c r="G95" s="51">
        <f>G52*$B$95</f>
        <v>2211.3261630225716</v>
      </c>
      <c r="H95" s="51">
        <f>H52*$B$95</f>
        <v>2543.0250874759577</v>
      </c>
      <c r="I95" s="51">
        <f>I52*$B$95</f>
        <v>2924.4788505973515</v>
      </c>
      <c r="J95" s="51">
        <f>J52*$B$95</f>
        <v>3363.1506781869539</v>
      </c>
      <c r="K95" s="51">
        <f>K52*$B$95</f>
        <v>3867.6232799149961</v>
      </c>
      <c r="L95" s="51">
        <f>L52*$B$95</f>
        <v>4447.7667719022447</v>
      </c>
      <c r="M95" s="51">
        <f>M52*$B$95</f>
        <v>5114.9317876875803</v>
      </c>
      <c r="N95" s="51">
        <f>N52*$B$95</f>
        <v>5882.1715558407204</v>
      </c>
    </row>
    <row r="96" spans="1:14" outlineLevel="1" x14ac:dyDescent="0.15">
      <c r="A96" t="str">
        <f>'Original Pricing - Inputs'!A75</f>
        <v>% Learners that complete the downgrade to Basic</v>
      </c>
      <c r="B96" s="48">
        <f>'Original Pricing - Inputs'!C75</f>
        <v>0.3</v>
      </c>
      <c r="C96" s="51">
        <f>C95*$B$96</f>
        <v>379.2998732318834</v>
      </c>
      <c r="D96" s="51">
        <f t="shared" ref="D96:N96" si="29">D95*$B$96</f>
        <v>436.19485421666599</v>
      </c>
      <c r="E96" s="51">
        <f t="shared" si="29"/>
        <v>501.62408234916575</v>
      </c>
      <c r="F96" s="51">
        <f t="shared" si="29"/>
        <v>576.86769470154081</v>
      </c>
      <c r="G96" s="51">
        <f t="shared" si="29"/>
        <v>663.3978489067714</v>
      </c>
      <c r="H96" s="51">
        <f t="shared" si="29"/>
        <v>762.9075262427873</v>
      </c>
      <c r="I96" s="51">
        <f t="shared" si="29"/>
        <v>877.34365517920548</v>
      </c>
      <c r="J96" s="51">
        <f t="shared" si="29"/>
        <v>1008.9452034560861</v>
      </c>
      <c r="K96" s="51">
        <f t="shared" si="29"/>
        <v>1160.2869839744988</v>
      </c>
      <c r="L96" s="51">
        <f t="shared" si="29"/>
        <v>1334.3300315706733</v>
      </c>
      <c r="M96" s="51">
        <f t="shared" si="29"/>
        <v>1534.479536306274</v>
      </c>
      <c r="N96" s="51">
        <f t="shared" si="29"/>
        <v>1764.651466752216</v>
      </c>
    </row>
    <row r="97" spans="1:15" outlineLevel="1" x14ac:dyDescent="0.15">
      <c r="B97" s="48"/>
    </row>
    <row r="98" spans="1:15" outlineLevel="1" x14ac:dyDescent="0.15">
      <c r="A98" t="str">
        <f>'Original Pricing - Inputs'!A77</f>
        <v>Premium Tier</v>
      </c>
      <c r="B98" s="48"/>
    </row>
    <row r="99" spans="1:15" outlineLevel="1" x14ac:dyDescent="0.15">
      <c r="A99" t="str">
        <f>'Original Pricing - Inputs'!A78</f>
        <v>% Learners that start the plan downgrade flow</v>
      </c>
      <c r="B99" s="48">
        <f>'Original Pricing - Inputs'!C78</f>
        <v>0.82</v>
      </c>
      <c r="C99" s="51">
        <f>C53*$B$99</f>
        <v>2879.8694078717067</v>
      </c>
      <c r="D99" s="51">
        <f>D53*$B$99</f>
        <v>3311.8498190524638</v>
      </c>
      <c r="E99" s="51">
        <f>E53*$B$99</f>
        <v>3808.6272919103326</v>
      </c>
      <c r="F99" s="51">
        <f>F53*$B$99</f>
        <v>4379.9213856968845</v>
      </c>
      <c r="G99" s="51">
        <f>G53*$B$99</f>
        <v>5036.9095935514133</v>
      </c>
      <c r="H99" s="51">
        <f>H53*$B$99</f>
        <v>5792.4460325841255</v>
      </c>
      <c r="I99" s="51">
        <f>I53*$B$99</f>
        <v>6661.3129374717446</v>
      </c>
      <c r="J99" s="51">
        <f>J53*$B$99</f>
        <v>7660.5098780925064</v>
      </c>
      <c r="K99" s="51">
        <f>K53*$B$99</f>
        <v>8809.5863598063788</v>
      </c>
      <c r="L99" s="51">
        <f>L53*$B$99</f>
        <v>10131.024313777336</v>
      </c>
      <c r="M99" s="51">
        <f>M53*$B$99</f>
        <v>11650.677960843932</v>
      </c>
      <c r="N99" s="51">
        <f>N53*$B$99</f>
        <v>13398.279654970529</v>
      </c>
    </row>
    <row r="100" spans="1:15" outlineLevel="1" x14ac:dyDescent="0.15">
      <c r="A100" t="str">
        <f>'Original Pricing - Inputs'!A79</f>
        <v>% Learners that complete the downgrade...</v>
      </c>
      <c r="B100" s="48">
        <f>'Original Pricing - Inputs'!C79</f>
        <v>0.95</v>
      </c>
      <c r="C100" s="51">
        <f>C99*$B$100</f>
        <v>2735.8759374781212</v>
      </c>
      <c r="D100" s="51">
        <f t="shared" ref="D100:N100" si="30">D99*$B$100</f>
        <v>3146.2573280998404</v>
      </c>
      <c r="E100" s="51">
        <f t="shared" si="30"/>
        <v>3618.1959273148159</v>
      </c>
      <c r="F100" s="51">
        <f t="shared" si="30"/>
        <v>4160.92531641204</v>
      </c>
      <c r="G100" s="51">
        <f t="shared" si="30"/>
        <v>4785.0641138738429</v>
      </c>
      <c r="H100" s="51">
        <f t="shared" si="30"/>
        <v>5502.8237309549186</v>
      </c>
      <c r="I100" s="51">
        <f t="shared" si="30"/>
        <v>6328.2472905981567</v>
      </c>
      <c r="J100" s="51">
        <f t="shared" si="30"/>
        <v>7277.484384187881</v>
      </c>
      <c r="K100" s="51">
        <f t="shared" si="30"/>
        <v>8369.1070418160598</v>
      </c>
      <c r="L100" s="51">
        <f t="shared" si="30"/>
        <v>9624.4730980884688</v>
      </c>
      <c r="M100" s="51">
        <f t="shared" si="30"/>
        <v>11068.144062801735</v>
      </c>
      <c r="N100" s="51">
        <f t="shared" si="30"/>
        <v>12728.365672222002</v>
      </c>
    </row>
    <row r="101" spans="1:15" outlineLevel="1" x14ac:dyDescent="0.15">
      <c r="A101" s="62" t="str">
        <f>'Original Pricing - Inputs'!A80</f>
        <v>...Basic</v>
      </c>
      <c r="B101" s="48">
        <f>'Original Pricing - Inputs'!C80</f>
        <v>0.1</v>
      </c>
      <c r="C101" s="51">
        <f>C100*$B$101</f>
        <v>273.58759374781215</v>
      </c>
      <c r="D101" s="51">
        <f t="shared" ref="D101:M101" si="31">D100*$B$101</f>
        <v>314.62573280998407</v>
      </c>
      <c r="E101" s="51">
        <f t="shared" si="31"/>
        <v>361.81959273148163</v>
      </c>
      <c r="F101" s="51">
        <f t="shared" si="31"/>
        <v>416.092531641204</v>
      </c>
      <c r="G101" s="51">
        <f t="shared" si="31"/>
        <v>478.50641138738433</v>
      </c>
      <c r="H101" s="51">
        <f t="shared" si="31"/>
        <v>550.28237309549183</v>
      </c>
      <c r="I101" s="51">
        <f t="shared" si="31"/>
        <v>632.8247290598157</v>
      </c>
      <c r="J101" s="51">
        <f t="shared" si="31"/>
        <v>727.74843841878817</v>
      </c>
      <c r="K101" s="51">
        <f t="shared" si="31"/>
        <v>836.91070418160598</v>
      </c>
      <c r="L101" s="51">
        <f t="shared" si="31"/>
        <v>962.44730980884697</v>
      </c>
      <c r="M101" s="51">
        <f t="shared" si="31"/>
        <v>1106.8144062801737</v>
      </c>
      <c r="N101" s="51">
        <f t="shared" ref="N101" si="32">N100*$B$101</f>
        <v>1272.8365672222003</v>
      </c>
      <c r="O101" s="51"/>
    </row>
    <row r="102" spans="1:15" outlineLevel="1" x14ac:dyDescent="0.15">
      <c r="A102" s="62" t="str">
        <f>'Original Pricing - Inputs'!A81</f>
        <v>...Pro</v>
      </c>
      <c r="B102" s="48">
        <f>'Original Pricing - Inputs'!C81</f>
        <v>0.9</v>
      </c>
      <c r="C102" s="51">
        <f>C100*$B$102</f>
        <v>2462.288343730309</v>
      </c>
      <c r="D102" s="51">
        <f t="shared" ref="D102:N102" si="33">D100*$B$102</f>
        <v>2831.6315952898563</v>
      </c>
      <c r="E102" s="51">
        <f t="shared" si="33"/>
        <v>3256.3763345833345</v>
      </c>
      <c r="F102" s="51">
        <f t="shared" si="33"/>
        <v>3744.832784770836</v>
      </c>
      <c r="G102" s="51">
        <f t="shared" si="33"/>
        <v>4306.5577024864588</v>
      </c>
      <c r="H102" s="51">
        <f t="shared" si="33"/>
        <v>4952.5413578594271</v>
      </c>
      <c r="I102" s="51">
        <f t="shared" si="33"/>
        <v>5695.4225615383411</v>
      </c>
      <c r="J102" s="51">
        <f t="shared" si="33"/>
        <v>6549.7359457690927</v>
      </c>
      <c r="K102" s="51">
        <f t="shared" si="33"/>
        <v>7532.1963376344538</v>
      </c>
      <c r="L102" s="51">
        <f t="shared" si="33"/>
        <v>8662.0257882796213</v>
      </c>
      <c r="M102" s="51">
        <f t="shared" si="33"/>
        <v>9961.3296565215624</v>
      </c>
      <c r="N102" s="51">
        <f t="shared" si="33"/>
        <v>11455.529104999801</v>
      </c>
    </row>
    <row r="103" spans="1:15" outlineLevel="1" x14ac:dyDescent="0.15">
      <c r="B103" s="48"/>
    </row>
    <row r="104" spans="1:15" x14ac:dyDescent="0.15">
      <c r="A104" s="52" t="s">
        <v>95</v>
      </c>
      <c r="B104" s="52"/>
      <c r="C104" s="61">
        <f>C96+C101+C102</f>
        <v>3115.1758107100045</v>
      </c>
      <c r="D104" s="61">
        <f t="shared" ref="D104:N104" si="34">D96+D101+D102</f>
        <v>3582.4521823165064</v>
      </c>
      <c r="E104" s="61">
        <f t="shared" si="34"/>
        <v>4119.8200096639821</v>
      </c>
      <c r="F104" s="61">
        <f t="shared" si="34"/>
        <v>4737.7930111135811</v>
      </c>
      <c r="G104" s="61">
        <f t="shared" si="34"/>
        <v>5448.4619627806151</v>
      </c>
      <c r="H104" s="61">
        <f t="shared" si="34"/>
        <v>6265.7312571977063</v>
      </c>
      <c r="I104" s="61">
        <f t="shared" si="34"/>
        <v>7205.5909457773623</v>
      </c>
      <c r="J104" s="61">
        <f t="shared" si="34"/>
        <v>8286.4295876439664</v>
      </c>
      <c r="K104" s="61">
        <f t="shared" si="34"/>
        <v>9529.3940257905579</v>
      </c>
      <c r="L104" s="61">
        <f t="shared" si="34"/>
        <v>10958.803129659142</v>
      </c>
      <c r="M104" s="61">
        <f t="shared" si="34"/>
        <v>12602.62359910801</v>
      </c>
      <c r="N104" s="61">
        <f t="shared" si="34"/>
        <v>14493.017138974217</v>
      </c>
    </row>
    <row r="108" spans="1:15" x14ac:dyDescent="0.15">
      <c r="A108" s="52" t="s">
        <v>42</v>
      </c>
      <c r="B108" s="43"/>
    </row>
    <row r="109" spans="1:15" x14ac:dyDescent="0.15">
      <c r="A109" s="46" t="s">
        <v>96</v>
      </c>
      <c r="B109" s="74"/>
      <c r="C109" s="51">
        <f>C50</f>
        <v>117361.11111111109</v>
      </c>
      <c r="D109" s="51">
        <f t="shared" ref="D109:N109" si="35">D50</f>
        <v>134965.27777777778</v>
      </c>
      <c r="E109" s="51">
        <f t="shared" si="35"/>
        <v>155210.06944444444</v>
      </c>
      <c r="F109" s="51">
        <f t="shared" si="35"/>
        <v>178491.57986111112</v>
      </c>
      <c r="G109" s="51">
        <f t="shared" si="35"/>
        <v>205265.31684027769</v>
      </c>
      <c r="H109" s="51">
        <f t="shared" si="35"/>
        <v>236055.11436631935</v>
      </c>
      <c r="I109" s="51">
        <f t="shared" si="35"/>
        <v>271463.38152126723</v>
      </c>
      <c r="J109" s="51">
        <f t="shared" si="35"/>
        <v>312182.88874945731</v>
      </c>
      <c r="K109" s="51">
        <f t="shared" si="35"/>
        <v>359010.32206187584</v>
      </c>
      <c r="L109" s="51">
        <f t="shared" si="35"/>
        <v>412861.87037115713</v>
      </c>
      <c r="M109" s="51">
        <f t="shared" si="35"/>
        <v>474791.1509268306</v>
      </c>
      <c r="N109" s="51">
        <f t="shared" si="35"/>
        <v>546009.82356585539</v>
      </c>
    </row>
    <row r="110" spans="1:15" x14ac:dyDescent="0.15">
      <c r="A110" s="46" t="s">
        <v>97</v>
      </c>
      <c r="B110" s="74"/>
      <c r="C110" s="74">
        <f>'Original Pricing - Inputs'!B104</f>
        <v>26709.724162898594</v>
      </c>
      <c r="D110" s="51">
        <f>C112-D117</f>
        <v>138109.25124460095</v>
      </c>
      <c r="E110" s="51">
        <f>D112-E117</f>
        <v>245055.45282474472</v>
      </c>
      <c r="F110" s="51">
        <f>E112-F117</f>
        <v>356704.88347161433</v>
      </c>
      <c r="G110" s="51">
        <f>F112-G117</f>
        <v>477708.24808754411</v>
      </c>
      <c r="H110" s="51">
        <f>G112-H117</f>
        <v>612042.62472334609</v>
      </c>
      <c r="I110" s="51">
        <f>H112-I117</f>
        <v>763385.04778781033</v>
      </c>
      <c r="J110" s="51">
        <f>I112-J117</f>
        <v>935380.3806357095</v>
      </c>
      <c r="K110" s="51">
        <f>J112-K117</f>
        <v>1131839.9012195673</v>
      </c>
      <c r="L110" s="51">
        <f>K112-L117</f>
        <v>1356898.1478780247</v>
      </c>
      <c r="M110" s="51">
        <f>L112-M117</f>
        <v>1615148.0810128963</v>
      </c>
      <c r="N110" s="51">
        <f>M112-N117</f>
        <v>1911766.1472614661</v>
      </c>
    </row>
    <row r="111" spans="1:15" x14ac:dyDescent="0.15">
      <c r="A111" s="46" t="s">
        <v>98</v>
      </c>
      <c r="B111" s="74"/>
      <c r="C111" s="74">
        <f>'Original Pricing - Inputs'!C100</f>
        <v>448.74976968691357</v>
      </c>
      <c r="D111" s="74">
        <f>'Original Pricing - Inputs'!D100</f>
        <v>447.03233229675374</v>
      </c>
      <c r="E111" s="74">
        <f>'Original Pricing - Inputs'!E100</f>
        <v>445.24788224602179</v>
      </c>
      <c r="F111" s="74">
        <f>'Original Pricing - Inputs'!F100</f>
        <v>442.54829975009937</v>
      </c>
      <c r="G111" s="74">
        <f>'Original Pricing - Inputs'!G100</f>
        <v>440.50047679926666</v>
      </c>
      <c r="H111" s="74">
        <f>'Original Pricing - Inputs'!H100</f>
        <v>438.34463617893061</v>
      </c>
      <c r="I111" s="74">
        <f>'Original Pricing - Inputs'!I100</f>
        <v>436.06750672461487</v>
      </c>
      <c r="J111" s="74">
        <f>'Original Pricing - Inputs'!J100</f>
        <v>433.928413530863</v>
      </c>
      <c r="K111" s="74">
        <f>'Original Pricing - Inputs'!K100</f>
        <v>431.75959205863808</v>
      </c>
      <c r="L111" s="74">
        <f>'Original Pricing - Inputs'!L100</f>
        <v>429.58663747344832</v>
      </c>
      <c r="M111" s="74">
        <f>'Original Pricing - Inputs'!M100</f>
        <v>427.44782374289457</v>
      </c>
      <c r="N111" s="74">
        <f>'Original Pricing - Inputs'!N100</f>
        <v>425.30920700534062</v>
      </c>
    </row>
    <row r="112" spans="1:15" x14ac:dyDescent="0.15">
      <c r="A112" s="46" t="s">
        <v>99</v>
      </c>
      <c r="C112" s="57">
        <f>SUM(C109:C111)</f>
        <v>144519.5850436966</v>
      </c>
      <c r="D112" s="57">
        <f t="shared" ref="D112:N112" si="36">SUM(D109:D111)</f>
        <v>273521.5613546755</v>
      </c>
      <c r="E112" s="57">
        <f t="shared" si="36"/>
        <v>400710.77015143516</v>
      </c>
      <c r="F112" s="57">
        <f t="shared" si="36"/>
        <v>535639.01163247554</v>
      </c>
      <c r="G112" s="57">
        <f t="shared" si="36"/>
        <v>683414.06540462107</v>
      </c>
      <c r="H112" s="57">
        <f t="shared" si="36"/>
        <v>848536.08372584439</v>
      </c>
      <c r="I112" s="57">
        <f t="shared" si="36"/>
        <v>1035284.4968158022</v>
      </c>
      <c r="J112" s="57">
        <f t="shared" si="36"/>
        <v>1247997.1977986977</v>
      </c>
      <c r="K112" s="57">
        <f t="shared" si="36"/>
        <v>1491281.9828735017</v>
      </c>
      <c r="L112" s="57">
        <f t="shared" si="36"/>
        <v>1770189.6048866552</v>
      </c>
      <c r="M112" s="57">
        <f t="shared" si="36"/>
        <v>2090366.6797634698</v>
      </c>
      <c r="N112" s="57">
        <f t="shared" si="36"/>
        <v>2458201.2800343269</v>
      </c>
    </row>
    <row r="114" spans="1:14" x14ac:dyDescent="0.15">
      <c r="A114" s="46" t="s">
        <v>101</v>
      </c>
      <c r="C114" s="51">
        <f>C78</f>
        <v>42250</v>
      </c>
      <c r="D114" s="51">
        <f t="shared" ref="D114:N114" si="37">D78</f>
        <v>48587.5</v>
      </c>
      <c r="E114" s="51">
        <f t="shared" si="37"/>
        <v>55875.625</v>
      </c>
      <c r="F114" s="51">
        <f t="shared" si="37"/>
        <v>64256.968750000015</v>
      </c>
      <c r="G114" s="51">
        <f t="shared" si="37"/>
        <v>73895.514062499977</v>
      </c>
      <c r="H114" s="51">
        <f t="shared" si="37"/>
        <v>84979.84117187497</v>
      </c>
      <c r="I114" s="51">
        <f t="shared" si="37"/>
        <v>97726.817347656208</v>
      </c>
      <c r="J114" s="51">
        <f t="shared" si="37"/>
        <v>112385.83994980465</v>
      </c>
      <c r="K114" s="51">
        <f t="shared" si="37"/>
        <v>129243.71594227532</v>
      </c>
      <c r="L114" s="51">
        <f t="shared" si="37"/>
        <v>148630.27333361658</v>
      </c>
      <c r="M114" s="51">
        <f t="shared" si="37"/>
        <v>170924.81433365901</v>
      </c>
      <c r="N114" s="51">
        <f t="shared" si="37"/>
        <v>196563.53648370795</v>
      </c>
    </row>
    <row r="115" spans="1:14" x14ac:dyDescent="0.15">
      <c r="A115" s="46" t="s">
        <v>59</v>
      </c>
      <c r="C115" s="51">
        <f>C114+C112</f>
        <v>186769.5850436966</v>
      </c>
      <c r="D115" s="51">
        <f t="shared" ref="D115:N115" si="38">D114+D112</f>
        <v>322109.0613546755</v>
      </c>
      <c r="E115" s="51">
        <f t="shared" si="38"/>
        <v>456586.39515143516</v>
      </c>
      <c r="F115" s="51">
        <f t="shared" si="38"/>
        <v>599895.98038247554</v>
      </c>
      <c r="G115" s="51">
        <f t="shared" si="38"/>
        <v>757309.57946712105</v>
      </c>
      <c r="H115" s="51">
        <f t="shared" si="38"/>
        <v>933515.92489771941</v>
      </c>
      <c r="I115" s="51">
        <f t="shared" si="38"/>
        <v>1133011.3141634583</v>
      </c>
      <c r="J115" s="51">
        <f t="shared" si="38"/>
        <v>1360383.0377485023</v>
      </c>
      <c r="K115" s="51">
        <f t="shared" si="38"/>
        <v>1620525.698815777</v>
      </c>
      <c r="L115" s="51">
        <f t="shared" si="38"/>
        <v>1918819.8782202718</v>
      </c>
      <c r="M115" s="51">
        <f t="shared" si="38"/>
        <v>2261291.494097129</v>
      </c>
      <c r="N115" s="51">
        <f t="shared" si="38"/>
        <v>2654764.8165180348</v>
      </c>
    </row>
    <row r="117" spans="1:14" x14ac:dyDescent="0.15">
      <c r="A117" s="46" t="s">
        <v>100</v>
      </c>
      <c r="C117" s="74"/>
      <c r="D117" s="74">
        <f>'Original Pricing - Inputs'!C101</f>
        <v>6410.3337990956625</v>
      </c>
      <c r="E117" s="74">
        <f>'Original Pricing - Inputs'!D101</f>
        <v>28466.1085299308</v>
      </c>
      <c r="F117" s="74">
        <f>'Original Pricing - Inputs'!E101</f>
        <v>44005.886679820811</v>
      </c>
      <c r="G117" s="74">
        <f>'Original Pricing - Inputs'!F101</f>
        <v>57930.763544931433</v>
      </c>
      <c r="H117" s="74">
        <f>'Original Pricing - Inputs'!G101</f>
        <v>71371.440681274995</v>
      </c>
      <c r="I117" s="74">
        <f>'Original Pricing - Inputs'!H101</f>
        <v>85151.035938034081</v>
      </c>
      <c r="J117" s="74">
        <f>'Original Pricing - Inputs'!I101</f>
        <v>99904.11618009262</v>
      </c>
      <c r="K117" s="74">
        <f>'Original Pricing - Inputs'!J101</f>
        <v>116157.29657913034</v>
      </c>
      <c r="L117" s="74">
        <f>'Original Pricing - Inputs'!K101</f>
        <v>134383.83499547694</v>
      </c>
      <c r="M117" s="74">
        <f>'Original Pricing - Inputs'!L101</f>
        <v>155041.52387375888</v>
      </c>
      <c r="N117" s="74">
        <f>'Original Pricing - Inputs'!M101</f>
        <v>178600.53250200374</v>
      </c>
    </row>
    <row r="118" spans="1:14" x14ac:dyDescent="0.15">
      <c r="A118" s="46" t="s">
        <v>102</v>
      </c>
      <c r="D118" s="48">
        <f>D117/C115</f>
        <v>3.4322150459326135E-2</v>
      </c>
      <c r="E118" s="48">
        <f t="shared" ref="E118:N118" si="39">E117/D115</f>
        <v>8.8374131451665866E-2</v>
      </c>
      <c r="F118" s="48">
        <f t="shared" si="39"/>
        <v>9.638019692905099E-2</v>
      </c>
      <c r="G118" s="48">
        <f t="shared" si="39"/>
        <v>9.6568014188053955E-2</v>
      </c>
      <c r="H118" s="48">
        <f t="shared" si="39"/>
        <v>9.4243414603965958E-2</v>
      </c>
      <c r="I118" s="48">
        <f t="shared" si="39"/>
        <v>9.1215407972138923E-2</v>
      </c>
      <c r="J118" s="48">
        <f t="shared" si="39"/>
        <v>8.8175744523659325E-2</v>
      </c>
      <c r="K118" s="48">
        <f t="shared" si="39"/>
        <v>8.538572839850761E-2</v>
      </c>
      <c r="L118" s="48">
        <f t="shared" si="39"/>
        <v>8.2926074602630434E-2</v>
      </c>
      <c r="M118" s="48">
        <f t="shared" si="39"/>
        <v>8.0800457423633607E-2</v>
      </c>
      <c r="N118" s="48">
        <f t="shared" si="39"/>
        <v>7.8981649631735776E-2</v>
      </c>
    </row>
    <row r="119" spans="1:14" x14ac:dyDescent="0.15">
      <c r="A119" s="46" t="s">
        <v>103</v>
      </c>
      <c r="D119" s="48">
        <f>D110/C112</f>
        <v>0.95564384026457427</v>
      </c>
      <c r="E119" s="48">
        <f t="shared" ref="E119:N119" si="40">E110/D112</f>
        <v>0.89592736898346825</v>
      </c>
      <c r="F119" s="48">
        <f t="shared" si="40"/>
        <v>0.89018042449123524</v>
      </c>
      <c r="G119" s="48">
        <f t="shared" si="40"/>
        <v>0.89184737801607294</v>
      </c>
      <c r="H119" s="48">
        <f t="shared" si="40"/>
        <v>0.8955663275103668</v>
      </c>
      <c r="I119" s="48">
        <f t="shared" si="40"/>
        <v>0.89964948153513558</v>
      </c>
      <c r="J119" s="48">
        <f t="shared" si="40"/>
        <v>0.90350080921006237</v>
      </c>
      <c r="K119" s="48">
        <f t="shared" si="40"/>
        <v>0.90692503413948633</v>
      </c>
      <c r="L119" s="48">
        <f t="shared" si="40"/>
        <v>0.90988703911212199</v>
      </c>
      <c r="M119" s="48">
        <f t="shared" si="40"/>
        <v>0.91241530091140366</v>
      </c>
      <c r="N119" s="48">
        <f t="shared" si="40"/>
        <v>0.91456018973560527</v>
      </c>
    </row>
    <row r="120" spans="1:14" x14ac:dyDescent="0.15">
      <c r="A120" s="46" t="s">
        <v>104</v>
      </c>
      <c r="D120" s="48">
        <f>(D110+C114)/C115</f>
        <v>0.96567784954067393</v>
      </c>
      <c r="E120" s="48">
        <f t="shared" ref="E120:N120" si="41">(E110+D114)/D115</f>
        <v>0.91162586854833427</v>
      </c>
      <c r="F120" s="48">
        <f t="shared" si="41"/>
        <v>0.90361980307094891</v>
      </c>
      <c r="G120" s="48">
        <f t="shared" si="41"/>
        <v>0.90343198581194606</v>
      </c>
      <c r="H120" s="48">
        <f t="shared" si="41"/>
        <v>0.9057565853960341</v>
      </c>
      <c r="I120" s="48">
        <f t="shared" si="41"/>
        <v>0.9087845920278611</v>
      </c>
      <c r="J120" s="48">
        <f t="shared" si="41"/>
        <v>0.91182425547634072</v>
      </c>
      <c r="K120" s="48">
        <f t="shared" si="41"/>
        <v>0.91461427160149233</v>
      </c>
      <c r="L120" s="48">
        <f t="shared" si="41"/>
        <v>0.91707392539736954</v>
      </c>
      <c r="M120" s="48">
        <f t="shared" si="41"/>
        <v>0.91919954257636638</v>
      </c>
      <c r="N120" s="48">
        <f t="shared" si="41"/>
        <v>0.92101835036826418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 on Input Dataset</vt:lpstr>
      <vt:lpstr>Original Pricing - Inputs</vt:lpstr>
      <vt:lpstr>Modified Pricing - Inputs</vt:lpstr>
      <vt:lpstr>Customer Acquisition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Gichuru</cp:lastModifiedBy>
  <dcterms:created xsi:type="dcterms:W3CDTF">2020-09-17T09:25:57Z</dcterms:created>
  <dcterms:modified xsi:type="dcterms:W3CDTF">2020-09-17T09:25:57Z</dcterms:modified>
</cp:coreProperties>
</file>