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bin" ContentType="application/vnd.openxmlformats-officedocument.spreadsheetml.printerSettings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1.xml" ContentType="application/vnd.openxmlformats-officedocument.theme+xml"/>
  <Override PartName="/xl/worksheets/sheet11.xml" ContentType="application/vnd.openxmlformats-officedocument.spreadsheetml.worksheet+xml"/>
  <Override PartName="/xl/tables/table71.xml" ContentType="application/vnd.openxmlformats-officedocument.spreadsheetml.table+xml"/>
  <Override PartName="/xl/tables/table122.xml" ContentType="application/vnd.openxmlformats-officedocument.spreadsheetml.table+xml"/>
  <Override PartName="/xl/tables/table23.xml" ContentType="application/vnd.openxmlformats-officedocument.spreadsheetml.table+xml"/>
  <Override PartName="/xl/tables/table64.xml" ContentType="application/vnd.openxmlformats-officedocument.spreadsheetml.table+xml"/>
  <Override PartName="/xl/tables/table115.xml" ContentType="application/vnd.openxmlformats-officedocument.spreadsheetml.table+xml"/>
  <Override PartName="/xl/tables/table16.xml" ContentType="application/vnd.openxmlformats-officedocument.spreadsheetml.table+xml"/>
  <Override PartName="/xl/tables/table57.xml" ContentType="application/vnd.openxmlformats-officedocument.spreadsheetml.table+xml"/>
  <Override PartName="/xl/tables/table108.xml" ContentType="application/vnd.openxmlformats-officedocument.spreadsheetml.table+xml"/>
  <Override PartName="/xl/tables/table49.xml" ContentType="application/vnd.openxmlformats-officedocument.spreadsheetml.table+xml"/>
  <Override PartName="/xl/tables/table910.xml" ContentType="application/vnd.openxmlformats-officedocument.spreadsheetml.table+xml"/>
  <Override PartName="/xl/tables/table311.xml" ContentType="application/vnd.openxmlformats-officedocument.spreadsheetml.table+xml"/>
  <Override PartName="/xl/tables/table812.xml" ContentType="application/vnd.openxmlformats-officedocument.spreadsheetml.table+xml"/>
  <Override PartName="/xl/calcChain.xml" ContentType="application/vnd.openxmlformats-officedocument.spreadsheetml.calcChain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8"/>
  <workbookPr filterPrivacy="1" autoCompressPictures="0"/>
  <xr:revisionPtr revIDLastSave="0" documentId="8_{E364DEF8-3766-4573-B3FC-F144625ED71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Orçamento pessoal mensal" sheetId="1" r:id="rId1"/>
  </sheets>
  <calcPr calcId="191029"/>
  <webPublishing codePage="1252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6" i="1" l="1"/>
  <c r="E57" i="1"/>
  <c r="E58" i="1"/>
  <c r="E59" i="1"/>
  <c r="E60" i="1"/>
  <c r="E61" i="1"/>
  <c r="E55" i="1"/>
  <c r="J52" i="1" l="1"/>
  <c r="J53" i="1"/>
  <c r="J54" i="1"/>
  <c r="J51" i="1"/>
  <c r="E48" i="1" l="1"/>
  <c r="E49" i="1"/>
  <c r="E50" i="1"/>
  <c r="E51" i="1"/>
  <c r="E47" i="1"/>
  <c r="E42" i="1" l="1"/>
  <c r="E43" i="1"/>
  <c r="E41" i="1"/>
  <c r="E14" i="1" l="1"/>
  <c r="E13" i="1"/>
  <c r="E12" i="1"/>
  <c r="E30" i="1"/>
  <c r="J28" i="1"/>
  <c r="J35" i="1"/>
  <c r="E37" i="1"/>
  <c r="J45" i="1"/>
  <c r="J46" i="1"/>
  <c r="J47" i="1"/>
  <c r="J39" i="1"/>
  <c r="J40" i="1"/>
  <c r="J41" i="1"/>
  <c r="J32" i="1"/>
  <c r="J33" i="1"/>
  <c r="J34" i="1"/>
  <c r="J23" i="1"/>
  <c r="J24" i="1"/>
  <c r="J25" i="1"/>
  <c r="J26" i="1"/>
  <c r="J27" i="1"/>
  <c r="J11" i="1"/>
  <c r="J12" i="1"/>
  <c r="J13" i="1"/>
  <c r="J14" i="1"/>
  <c r="J15" i="1"/>
  <c r="J16" i="1"/>
  <c r="J17" i="1"/>
  <c r="J18" i="1"/>
  <c r="J19" i="1"/>
  <c r="E34" i="1"/>
  <c r="E35" i="1"/>
  <c r="E36" i="1"/>
  <c r="E24" i="1"/>
  <c r="E25" i="1"/>
  <c r="E26" i="1"/>
  <c r="E27" i="1"/>
  <c r="E28" i="1"/>
  <c r="E29" i="1"/>
  <c r="E11" i="1"/>
  <c r="E15" i="1"/>
  <c r="E16" i="1"/>
  <c r="E17" i="1"/>
  <c r="E18" i="1"/>
  <c r="E19" i="1"/>
  <c r="E20" i="1"/>
  <c r="I55" i="1"/>
  <c r="H55" i="1"/>
  <c r="I48" i="1"/>
  <c r="H48" i="1"/>
  <c r="I42" i="1"/>
  <c r="H42" i="1"/>
  <c r="I36" i="1"/>
  <c r="H36" i="1"/>
  <c r="I29" i="1"/>
  <c r="H29" i="1"/>
  <c r="D62" i="1"/>
  <c r="C62" i="1"/>
  <c r="D52" i="1"/>
  <c r="C52" i="1"/>
  <c r="D44" i="1"/>
  <c r="C44" i="1"/>
  <c r="D38" i="1"/>
  <c r="C38" i="1"/>
  <c r="D31" i="1"/>
  <c r="C31" i="1"/>
  <c r="I20" i="1"/>
  <c r="H20" i="1"/>
  <c r="D21" i="1"/>
  <c r="J4" i="1" s="1"/>
  <c r="C21" i="1"/>
  <c r="J3" i="1" s="1"/>
  <c r="E5" i="1"/>
  <c r="E8" i="1"/>
  <c r="J7" i="1" l="1"/>
  <c r="J6" i="1"/>
  <c r="J20" i="1"/>
  <c r="E62" i="1"/>
  <c r="E21" i="1"/>
  <c r="J55" i="1" l="1"/>
  <c r="J48" i="1"/>
  <c r="J42" i="1"/>
  <c r="J36" i="1"/>
  <c r="J29" i="1"/>
  <c r="E52" i="1"/>
  <c r="E44" i="1"/>
  <c r="E38" i="1"/>
  <c r="E31" i="1"/>
  <c r="J5" i="1" s="1"/>
  <c r="J8" i="1" l="1"/>
</calcChain>
</file>

<file path=xl/sharedStrings.xml><?xml version="1.0" encoding="utf-8"?>
<sst xmlns="http://schemas.openxmlformats.org/spreadsheetml/2006/main" count="144" uniqueCount="82">
  <si>
    <t>Orçamento pessoal mensal</t>
  </si>
  <si>
    <t>RENDA MENSAL PREVISTA</t>
  </si>
  <si>
    <t>RENDA MENSAL REAL</t>
  </si>
  <si>
    <t>MORADIA</t>
  </si>
  <si>
    <t>Hipoteca ou aluguel</t>
  </si>
  <si>
    <t>Número do telefone</t>
  </si>
  <si>
    <t>Luz</t>
  </si>
  <si>
    <t>Gás</t>
  </si>
  <si>
    <t>Água e esgoto</t>
  </si>
  <si>
    <t>TV a cabo</t>
  </si>
  <si>
    <t>Coleta de lixo</t>
  </si>
  <si>
    <t>Manutenção ou reparos</t>
  </si>
  <si>
    <t>Suprimentos</t>
  </si>
  <si>
    <t>Outros</t>
  </si>
  <si>
    <t>Total</t>
  </si>
  <si>
    <t>TRANSPORTE</t>
  </si>
  <si>
    <t>Pagamento do veículo</t>
  </si>
  <si>
    <t>Transporte público/táxi</t>
  </si>
  <si>
    <t>Seguro</t>
  </si>
  <si>
    <t>Licenciamento</t>
  </si>
  <si>
    <t>Combustível</t>
  </si>
  <si>
    <t>Manutenção</t>
  </si>
  <si>
    <t>SEGURO</t>
  </si>
  <si>
    <t>Residencial</t>
  </si>
  <si>
    <t>Saúde</t>
  </si>
  <si>
    <t>Vida</t>
  </si>
  <si>
    <t>COMIDA</t>
  </si>
  <si>
    <t>Comida e bebida</t>
  </si>
  <si>
    <t>Jantar fora</t>
  </si>
  <si>
    <t>ANIMAIS DE ESTIMAÇÃO</t>
  </si>
  <si>
    <t>Alimentação</t>
  </si>
  <si>
    <t>Médico</t>
  </si>
  <si>
    <t>Banho e tosa</t>
  </si>
  <si>
    <t>Brinquedos</t>
  </si>
  <si>
    <t>CUIDADOS PESSOAIS</t>
  </si>
  <si>
    <t>Cabelo/unhas</t>
  </si>
  <si>
    <t>Vestuário</t>
  </si>
  <si>
    <t>Lavagem a seco</t>
  </si>
  <si>
    <t>Academia</t>
  </si>
  <si>
    <t>Impostos ou taxas de organização</t>
  </si>
  <si>
    <t>Renda 1</t>
  </si>
  <si>
    <t>Renda extra</t>
  </si>
  <si>
    <t>Renda mensal total</t>
  </si>
  <si>
    <t>Custo previsto</t>
  </si>
  <si>
    <t>Custo Real</t>
  </si>
  <si>
    <t>Diferença</t>
  </si>
  <si>
    <t xml:space="preserve">PREVISÃO DE DESPESA TOTAL </t>
  </si>
  <si>
    <t xml:space="preserve">DESPESA TOTAL REAL </t>
  </si>
  <si>
    <t>Diferença total das despesas</t>
  </si>
  <si>
    <t>SALDO PREVISTO</t>
  </si>
  <si>
    <t>SALDO REAL</t>
  </si>
  <si>
    <t>DIFERENÇA DE SALDO (real menos previsto)</t>
  </si>
  <si>
    <t>ENTRETENIMENTO</t>
  </si>
  <si>
    <t>Vídeos/DVDs</t>
  </si>
  <si>
    <t>CDs</t>
  </si>
  <si>
    <t>Documentário</t>
  </si>
  <si>
    <t>Shows</t>
  </si>
  <si>
    <t>Eventos esportivos</t>
  </si>
  <si>
    <t>Teatro</t>
  </si>
  <si>
    <t>EMPRÉSTIMOS</t>
  </si>
  <si>
    <t>Pessoal</t>
  </si>
  <si>
    <t>Estudante</t>
  </si>
  <si>
    <t>Cartão de crédito</t>
  </si>
  <si>
    <t>IMPOSTOS</t>
  </si>
  <si>
    <t>Despesas de imposto</t>
  </si>
  <si>
    <t>Impostos do Conselho</t>
  </si>
  <si>
    <t>IVA/Imposto corporativo</t>
  </si>
  <si>
    <t>POUPANÇAS OU INVESTIMENTOS</t>
  </si>
  <si>
    <t>Aposentadoria</t>
  </si>
  <si>
    <t>Investimentos</t>
  </si>
  <si>
    <t>PRESENTES E DOAÇÕES</t>
  </si>
  <si>
    <t>Instituição beneficente 1</t>
  </si>
  <si>
    <t>Instituição beneficente 2</t>
  </si>
  <si>
    <t>Instituição beneficente 3</t>
  </si>
  <si>
    <t>ASSESSORIA JURÍDICA</t>
  </si>
  <si>
    <t>Advogado</t>
  </si>
  <si>
    <t>Suporte de manutenção conjugal</t>
  </si>
  <si>
    <t>Pagamentos em garantia ou julgamento</t>
  </si>
  <si>
    <t>(Custo projetado combinado)</t>
  </si>
  <si>
    <t>(Custo real combinado)</t>
  </si>
  <si>
    <t>(Renda menos custo previsto)</t>
  </si>
  <si>
    <t>(renda menos custo real)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</si>
</sst>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5" formatCode="&quot;R$&quot;\ #,##0;\-&quot;R$&quot;\ #,##0"/>
    <numFmt numFmtId="165" formatCode="_(* #,##0_);_(* \(#,##0\);_(* &quot;-&quot;_);_(@_)"/>
    <numFmt numFmtId="166" formatCode="_(* #,##0.00_);_(* \(#,##0.00\);_(* &quot;-&quot;??_);_(@_)"/>
    <numFmt numFmtId="167" formatCode="_-&quot;£&quot;* #,##0_-;\-&quot;£&quot;* #,##0_-;_-&quot;£&quot;* &quot;-&quot;_-;_-@_-"/>
    <numFmt numFmtId="170" formatCode="&quot;R$&quot;\ #,##0"/>
  </numFmts>
  <fonts count="30" x14ac:knownFonts="1">
    <font>
      <sz val="10"/>
      <color theme="1"/>
      <name val="Microsoft Sans Serif"/>
      <family val="2"/>
      <scheme val="minor"/>
    </font>
    <font>
      <sz val="11"/>
      <color theme="1"/>
      <name val="Microsoft Sans Serif"/>
      <family val="2"/>
      <scheme val="minor"/>
    </font>
    <font>
      <sz val="8"/>
      <color theme="1"/>
      <name val="Arial"/>
      <family val="2"/>
    </font>
    <font>
      <sz val="10"/>
      <color indexed="63"/>
      <name val="Microsoft Sans Serif"/>
      <family val="2"/>
      <scheme val="minor"/>
    </font>
    <font>
      <b/>
      <sz val="10"/>
      <color indexed="63"/>
      <name val="Microsoft Sans Serif"/>
      <family val="2"/>
      <scheme val="minor"/>
    </font>
    <font>
      <sz val="10"/>
      <name val="Microsoft Sans Serif"/>
      <family val="2"/>
      <scheme val="minor"/>
    </font>
    <font>
      <b/>
      <sz val="10"/>
      <name val="Microsoft Sans Serif"/>
      <family val="2"/>
      <scheme val="minor"/>
    </font>
    <font>
      <b/>
      <sz val="10"/>
      <color theme="3"/>
      <name val="Microsoft Sans Serif"/>
      <family val="2"/>
      <scheme val="minor"/>
    </font>
    <font>
      <b/>
      <sz val="10"/>
      <color theme="4"/>
      <name val="Microsoft Sans Serif"/>
      <family val="2"/>
      <scheme val="minor"/>
    </font>
    <font>
      <sz val="10"/>
      <color theme="3"/>
      <name val="Microsoft Sans Serif"/>
      <family val="2"/>
      <scheme val="minor"/>
    </font>
    <font>
      <sz val="10"/>
      <color theme="4"/>
      <name val="Microsoft Sans Serif"/>
      <family val="2"/>
      <scheme val="minor"/>
    </font>
    <font>
      <sz val="30"/>
      <color theme="3"/>
      <name val="Franklin Gothic Demi"/>
      <family val="2"/>
      <scheme val="major"/>
    </font>
    <font>
      <sz val="10"/>
      <color theme="1"/>
      <name val="Microsoft Sans Serif"/>
      <family val="2"/>
      <scheme val="minor"/>
    </font>
    <font>
      <b/>
      <sz val="10"/>
      <color theme="1"/>
      <name val="Microsoft Sans Serif"/>
      <family val="2"/>
      <scheme val="minor"/>
    </font>
    <font>
      <sz val="18"/>
      <color theme="3"/>
      <name val="Franklin Gothic Demi"/>
      <family val="2"/>
      <scheme val="major"/>
    </font>
    <font>
      <b/>
      <sz val="15"/>
      <color theme="3"/>
      <name val="Microsoft Sans Serif"/>
      <family val="2"/>
      <scheme val="minor"/>
    </font>
    <font>
      <b/>
      <sz val="13"/>
      <color theme="3"/>
      <name val="Microsoft Sans Serif"/>
      <family val="2"/>
      <scheme val="minor"/>
    </font>
    <font>
      <b/>
      <sz val="11"/>
      <color theme="3"/>
      <name val="Microsoft Sans Serif"/>
      <family val="2"/>
      <scheme val="minor"/>
    </font>
    <font>
      <sz val="11"/>
      <color rgb="FF006100"/>
      <name val="Microsoft Sans Serif"/>
      <family val="2"/>
      <scheme val="minor"/>
    </font>
    <font>
      <sz val="11"/>
      <color rgb="FF9C0006"/>
      <name val="Microsoft Sans Serif"/>
      <family val="2"/>
      <scheme val="minor"/>
    </font>
    <font>
      <sz val="11"/>
      <color rgb="FF9C5700"/>
      <name val="Microsoft Sans Serif"/>
      <family val="2"/>
      <scheme val="minor"/>
    </font>
    <font>
      <sz val="11"/>
      <color rgb="FF3F3F76"/>
      <name val="Microsoft Sans Serif"/>
      <family val="2"/>
      <scheme val="minor"/>
    </font>
    <font>
      <b/>
      <sz val="11"/>
      <color rgb="FF3F3F3F"/>
      <name val="Microsoft Sans Serif"/>
      <family val="2"/>
      <scheme val="minor"/>
    </font>
    <font>
      <b/>
      <sz val="11"/>
      <color rgb="FFFA7D00"/>
      <name val="Microsoft Sans Serif"/>
      <family val="2"/>
      <scheme val="minor"/>
    </font>
    <font>
      <sz val="11"/>
      <color rgb="FFFA7D00"/>
      <name val="Microsoft Sans Serif"/>
      <family val="2"/>
      <scheme val="minor"/>
    </font>
    <font>
      <b/>
      <sz val="11"/>
      <color theme="0"/>
      <name val="Microsoft Sans Serif"/>
      <family val="2"/>
      <scheme val="minor"/>
    </font>
    <font>
      <sz val="11"/>
      <color rgb="FFFF0000"/>
      <name val="Microsoft Sans Serif"/>
      <family val="2"/>
      <scheme val="minor"/>
    </font>
    <font>
      <i/>
      <sz val="11"/>
      <color rgb="FF7F7F7F"/>
      <name val="Microsoft Sans Serif"/>
      <family val="2"/>
      <scheme val="minor"/>
    </font>
    <font>
      <b/>
      <sz val="11"/>
      <color theme="1"/>
      <name val="Microsoft Sans Serif"/>
      <family val="2"/>
      <scheme val="minor"/>
    </font>
    <font>
      <sz val="11"/>
      <color theme="0"/>
      <name val="Microsoft Sans Serif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8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medium">
        <color theme="3"/>
      </left>
      <right/>
      <top style="medium">
        <color theme="3"/>
      </top>
      <bottom style="medium">
        <color theme="3"/>
      </bottom>
      <diagonal/>
    </border>
    <border>
      <left/>
      <right style="medium">
        <color theme="3"/>
      </right>
      <top style="medium">
        <color theme="3"/>
      </top>
      <bottom style="medium">
        <color theme="3"/>
      </bottom>
      <diagonal/>
    </border>
    <border>
      <left/>
      <right/>
      <top style="medium">
        <color theme="3"/>
      </top>
      <bottom style="medium">
        <color theme="3"/>
      </bottom>
      <diagonal/>
    </border>
    <border>
      <left/>
      <right/>
      <top style="thin">
        <color theme="0"/>
      </top>
      <bottom style="thin">
        <color theme="3"/>
      </bottom>
      <diagonal/>
    </border>
    <border>
      <left/>
      <right/>
      <top/>
      <bottom style="medium">
        <color theme="3"/>
      </bottom>
      <diagonal/>
    </border>
    <border>
      <left style="thin">
        <color theme="3"/>
      </left>
      <right/>
      <top style="thin">
        <color theme="3"/>
      </top>
      <bottom style="medium">
        <color theme="3"/>
      </bottom>
      <diagonal/>
    </border>
    <border>
      <left/>
      <right style="thin">
        <color theme="3"/>
      </right>
      <top style="thin">
        <color theme="0"/>
      </top>
      <bottom style="thin">
        <color theme="3"/>
      </bottom>
      <diagonal/>
    </border>
    <border>
      <left/>
      <right style="thin">
        <color theme="3"/>
      </right>
      <top style="medium">
        <color theme="3"/>
      </top>
      <bottom style="medium">
        <color theme="3"/>
      </bottom>
      <diagonal/>
    </border>
    <border>
      <left/>
      <right/>
      <top style="medium">
        <color theme="3"/>
      </top>
      <bottom/>
      <diagonal/>
    </border>
    <border>
      <left style="thin">
        <color theme="3"/>
      </left>
      <right/>
      <top style="medium">
        <color theme="3"/>
      </top>
      <bottom/>
      <diagonal/>
    </border>
    <border>
      <left/>
      <right/>
      <top style="medium">
        <color theme="0"/>
      </top>
      <bottom/>
      <diagonal/>
    </border>
    <border>
      <left/>
      <right/>
      <top/>
      <bottom style="medium">
        <color theme="0"/>
      </bottom>
      <diagonal/>
    </border>
    <border>
      <left style="medium">
        <color theme="4" tint="0.79998168889431442"/>
      </left>
      <right style="medium">
        <color theme="4" tint="0.79998168889431442"/>
      </right>
      <top style="medium">
        <color theme="4" tint="0.79998168889431442"/>
      </top>
      <bottom style="medium">
        <color theme="4" tint="0.79998168889431442"/>
      </bottom>
      <diagonal/>
    </border>
    <border>
      <left/>
      <right style="medium">
        <color theme="4" tint="0.79998168889431442"/>
      </right>
      <top style="medium">
        <color theme="4" tint="0.79998168889431442"/>
      </top>
      <bottom style="medium">
        <color theme="4" tint="0.79998168889431442"/>
      </bottom>
      <diagonal/>
    </border>
    <border>
      <left/>
      <right style="medium">
        <color theme="4" tint="0.79998168889431442"/>
      </right>
      <top/>
      <bottom/>
      <diagonal/>
    </border>
    <border>
      <left/>
      <right style="medium">
        <color theme="4" tint="0.79998168889431442"/>
      </right>
      <top/>
      <bottom style="medium">
        <color theme="4" tint="0.79998168889431442"/>
      </bottom>
      <diagonal/>
    </border>
    <border>
      <left/>
      <right style="medium">
        <color theme="4" tint="0.79998168889431442"/>
      </right>
      <top style="medium">
        <color theme="4" tint="0.79998168889431442"/>
      </top>
      <bottom/>
      <diagonal/>
    </border>
    <border>
      <left style="medium">
        <color theme="4" tint="0.79998168889431442"/>
      </left>
      <right style="medium">
        <color theme="4" tint="0.79998168889431442"/>
      </right>
      <top/>
      <bottom style="medium">
        <color theme="4" tint="0.79998168889431442"/>
      </bottom>
      <diagonal/>
    </border>
    <border>
      <left style="medium">
        <color theme="4" tint="0.79998168889431442"/>
      </left>
      <right style="medium">
        <color theme="4" tint="0.79998168889431442"/>
      </right>
      <top/>
      <bottom/>
      <diagonal/>
    </border>
    <border>
      <left style="medium">
        <color theme="4" tint="0.79998168889431442"/>
      </left>
      <right style="medium">
        <color theme="4" tint="0.79998168889431442"/>
      </right>
      <top style="medium">
        <color theme="4" tint="0.79998168889431442"/>
      </top>
      <bottom/>
      <diagonal/>
    </border>
    <border>
      <left style="medium">
        <color theme="3"/>
      </left>
      <right style="medium">
        <color theme="4" tint="0.79998168889431442"/>
      </right>
      <top style="medium">
        <color theme="3"/>
      </top>
      <bottom style="medium">
        <color theme="3"/>
      </bottom>
      <diagonal/>
    </border>
    <border>
      <left style="medium">
        <color theme="4" tint="0.79998168889431442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 style="medium">
        <color theme="4" tint="0.79998168889431442"/>
      </left>
      <right/>
      <top style="medium">
        <color theme="3"/>
      </top>
      <bottom style="medium">
        <color theme="3"/>
      </bottom>
      <diagonal/>
    </border>
    <border>
      <left/>
      <right style="medium">
        <color theme="4" tint="0.79998168889431442"/>
      </right>
      <top style="medium">
        <color theme="3"/>
      </top>
      <bottom style="medium">
        <color theme="3"/>
      </bottom>
      <diagonal/>
    </border>
    <border>
      <left style="medium">
        <color theme="3"/>
      </left>
      <right/>
      <top/>
      <bottom/>
      <diagonal/>
    </border>
    <border>
      <left/>
      <right/>
      <top style="medium">
        <color theme="6" tint="0.79998168889431442"/>
      </top>
      <bottom style="medium">
        <color theme="6" tint="0.79998168889431442"/>
      </bottom>
      <diagonal/>
    </border>
    <border>
      <left/>
      <right style="medium">
        <color theme="6" tint="0.79998168889431442"/>
      </right>
      <top style="medium">
        <color theme="3"/>
      </top>
      <bottom style="medium">
        <color theme="3"/>
      </bottom>
      <diagonal/>
    </border>
    <border>
      <left style="medium">
        <color theme="4" tint="0.79998168889431442"/>
      </left>
      <right style="medium">
        <color theme="6" tint="0.79998168889431442"/>
      </right>
      <top style="medium">
        <color theme="3"/>
      </top>
      <bottom/>
      <diagonal/>
    </border>
    <border>
      <left/>
      <right style="medium">
        <color theme="6" tint="0.79998168889431442"/>
      </right>
      <top style="medium">
        <color theme="6" tint="0.79998168889431442"/>
      </top>
      <bottom style="medium">
        <color theme="6" tint="0.79998168889431442"/>
      </bottom>
      <diagonal/>
    </border>
    <border>
      <left style="medium">
        <color theme="6" tint="0.79998168889431442"/>
      </left>
      <right style="medium">
        <color theme="6" tint="0.79998168889431442"/>
      </right>
      <top style="medium">
        <color theme="6" tint="0.79998168889431442"/>
      </top>
      <bottom style="medium">
        <color theme="6" tint="0.79998168889431442"/>
      </bottom>
      <diagonal/>
    </border>
    <border>
      <left style="medium">
        <color theme="6" tint="0.79998168889431442"/>
      </left>
      <right style="medium">
        <color theme="6" tint="0.79998168889431442"/>
      </right>
      <top style="medium">
        <color theme="6" tint="0.79998168889431442"/>
      </top>
      <bottom/>
      <diagonal/>
    </border>
    <border>
      <left style="medium">
        <color theme="6" tint="0.79998168889431442"/>
      </left>
      <right style="medium">
        <color theme="6" tint="0.79998168889431442"/>
      </right>
      <top/>
      <bottom style="medium">
        <color theme="6" tint="0.79998168889431442"/>
      </bottom>
      <diagonal/>
    </border>
    <border>
      <left/>
      <right style="medium">
        <color theme="6" tint="0.79998168889431442"/>
      </right>
      <top/>
      <bottom style="medium">
        <color theme="3"/>
      </bottom>
      <diagonal/>
    </border>
    <border>
      <left style="medium">
        <color theme="6" tint="0.79998168889431442"/>
      </left>
      <right style="medium">
        <color theme="6" tint="0.79998168889431442"/>
      </right>
      <top/>
      <bottom/>
      <diagonal/>
    </border>
    <border>
      <left style="medium">
        <color theme="6" tint="0.79998168889431442"/>
      </left>
      <right/>
      <top/>
      <bottom/>
      <diagonal/>
    </border>
    <border>
      <left style="medium">
        <color theme="6" tint="0.79998168889431442"/>
      </left>
      <right style="medium">
        <color theme="6" tint="0.79998168889431442"/>
      </right>
      <top style="medium">
        <color theme="3"/>
      </top>
      <bottom style="medium">
        <color theme="3"/>
      </bottom>
      <diagonal/>
    </border>
    <border>
      <left style="medium">
        <color theme="6" tint="0.79998168889431442"/>
      </left>
      <right style="medium">
        <color theme="6" tint="0.79998168889431442"/>
      </right>
      <top style="medium">
        <color theme="3"/>
      </top>
      <bottom/>
      <diagonal/>
    </border>
    <border>
      <left style="medium">
        <color theme="6" tint="0.79998168889431442"/>
      </left>
      <right style="medium">
        <color theme="6" tint="0.79998168889431442"/>
      </right>
      <top style="medium">
        <color theme="6" tint="0.79998168889431442"/>
      </top>
      <bottom style="medium">
        <color theme="3"/>
      </bottom>
      <diagonal/>
    </border>
    <border>
      <left style="medium">
        <color theme="6" tint="0.79998168889431442"/>
      </left>
      <right style="medium">
        <color theme="6" tint="0.79998168889431442"/>
      </right>
      <top style="medium">
        <color theme="3"/>
      </top>
      <bottom style="medium">
        <color theme="6" tint="0.79998168889431442"/>
      </bottom>
      <diagonal/>
    </border>
    <border>
      <left style="medium">
        <color theme="6" tint="0.79998168889431442"/>
      </left>
      <right style="medium">
        <color theme="4" tint="0.79998168889431442"/>
      </right>
      <top style="medium">
        <color theme="3"/>
      </top>
      <bottom style="medium">
        <color theme="3"/>
      </bottom>
      <diagonal/>
    </border>
    <border>
      <left/>
      <right style="medium">
        <color theme="6" tint="0.79998168889431442"/>
      </right>
      <top/>
      <bottom/>
      <diagonal/>
    </border>
    <border>
      <left style="medium">
        <color theme="6" tint="0.79998168889431442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 style="medium">
        <color theme="6" tint="0.79998168889431442"/>
      </left>
      <right/>
      <top style="medium">
        <color theme="3"/>
      </top>
      <bottom style="medium">
        <color theme="3"/>
      </bottom>
      <diagonal/>
    </border>
    <border>
      <left style="medium">
        <color theme="4" tint="0.79998168889431442"/>
      </left>
      <right style="medium">
        <color theme="3"/>
      </right>
      <top style="medium">
        <color theme="3"/>
      </top>
      <bottom style="medium">
        <color theme="6" tint="0.79998168889431442"/>
      </bottom>
      <diagonal/>
    </border>
    <border>
      <left style="medium">
        <color theme="3"/>
      </left>
      <right/>
      <top/>
      <bottom style="medium">
        <color theme="3"/>
      </bottom>
      <diagonal/>
    </border>
    <border>
      <left style="medium">
        <color theme="3"/>
      </left>
      <right style="medium">
        <color theme="6" tint="0.79998168889431442"/>
      </right>
      <top style="medium">
        <color theme="3"/>
      </top>
      <bottom style="medium">
        <color theme="3"/>
      </bottom>
      <diagonal/>
    </border>
    <border>
      <left/>
      <right style="medium">
        <color theme="6" tint="0.79998168889431442"/>
      </right>
      <top style="medium">
        <color theme="3"/>
      </top>
      <bottom/>
      <diagonal/>
    </border>
    <border>
      <left/>
      <right/>
      <top style="medium">
        <color theme="6" tint="0.79998168889431442"/>
      </top>
      <bottom/>
      <diagonal/>
    </border>
    <border>
      <left/>
      <right style="medium">
        <color theme="6" tint="0.79998168889431442"/>
      </right>
      <top style="medium">
        <color theme="6" tint="0.79998168889431442"/>
      </top>
      <bottom style="medium">
        <color theme="3"/>
      </bottom>
      <diagonal/>
    </border>
    <border>
      <left/>
      <right/>
      <top style="medium">
        <color theme="6" tint="0.79998168889431442"/>
      </top>
      <bottom style="medium">
        <color theme="3"/>
      </bottom>
      <diagonal/>
    </border>
    <border>
      <left/>
      <right/>
      <top style="thin">
        <color theme="3"/>
      </top>
      <bottom style="medium">
        <color theme="3"/>
      </bottom>
      <diagonal/>
    </border>
    <border>
      <left/>
      <right style="thin">
        <color theme="3"/>
      </right>
      <top style="thin">
        <color theme="3"/>
      </top>
      <bottom style="medium">
        <color theme="3"/>
      </bottom>
      <diagonal/>
    </border>
    <border>
      <left/>
      <right/>
      <top style="medium">
        <color theme="3"/>
      </top>
      <bottom style="thin">
        <color theme="3"/>
      </bottom>
      <diagonal/>
    </border>
    <border>
      <left/>
      <right style="thin">
        <color theme="3"/>
      </right>
      <top style="medium">
        <color theme="3"/>
      </top>
      <bottom style="thin">
        <color theme="3"/>
      </bottom>
      <diagonal/>
    </border>
    <border>
      <left/>
      <right/>
      <top style="thin">
        <color theme="2"/>
      </top>
      <bottom/>
      <diagonal/>
    </border>
    <border>
      <left style="thin">
        <color theme="3"/>
      </left>
      <right/>
      <top style="medium">
        <color theme="3"/>
      </top>
      <bottom style="medium">
        <color theme="3"/>
      </bottom>
      <diagonal/>
    </border>
    <border>
      <left style="thin">
        <color theme="3"/>
      </left>
      <right style="thin">
        <color theme="0"/>
      </right>
      <top style="medium">
        <color theme="3"/>
      </top>
      <bottom style="medium">
        <color theme="3"/>
      </bottom>
      <diagonal/>
    </border>
    <border>
      <left style="thin">
        <color theme="3"/>
      </left>
      <right style="thin">
        <color theme="0"/>
      </right>
      <top/>
      <bottom style="medium">
        <color theme="3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3"/>
      </right>
      <top/>
      <bottom/>
      <diagonal/>
    </border>
    <border>
      <left style="thin">
        <color theme="3"/>
      </left>
      <right style="thin">
        <color theme="0"/>
      </right>
      <top/>
      <bottom style="thin">
        <color theme="3"/>
      </bottom>
      <diagonal/>
    </border>
    <border>
      <left style="thin">
        <color theme="0"/>
      </left>
      <right/>
      <top style="thin">
        <color theme="2"/>
      </top>
      <bottom/>
      <diagonal/>
    </border>
    <border>
      <left style="thin">
        <color theme="3"/>
      </left>
      <right/>
      <top style="medium">
        <color theme="3"/>
      </top>
      <bottom style="thin">
        <color theme="3"/>
      </bottom>
      <diagonal/>
    </border>
    <border>
      <left style="medium">
        <color theme="6" tint="0.79998168889431442"/>
      </left>
      <right style="medium">
        <color theme="6" tint="0.79998168889431442"/>
      </right>
      <top/>
      <bottom style="medium">
        <color theme="3"/>
      </bottom>
      <diagonal/>
    </border>
    <border>
      <left style="medium">
        <color theme="6" tint="0.79998168889431442"/>
      </left>
      <right style="medium">
        <color theme="6" tint="0.79998168889431442"/>
      </right>
      <top style="medium">
        <color theme="6" tint="0.79998168889431442"/>
      </top>
      <bottom style="medium">
        <color theme="6" tint="0.79995117038483843"/>
      </bottom>
      <diagonal/>
    </border>
    <border>
      <left style="medium">
        <color theme="6" tint="0.79998168889431442"/>
      </left>
      <right style="medium">
        <color theme="6" tint="0.79995117038483843"/>
      </right>
      <top style="medium">
        <color theme="3"/>
      </top>
      <bottom/>
      <diagonal/>
    </border>
    <border>
      <left style="medium">
        <color theme="6" tint="0.79998168889431442"/>
      </left>
      <right style="medium">
        <color theme="6" tint="0.79995117038483843"/>
      </right>
      <top style="medium">
        <color theme="6" tint="0.79998168889431442"/>
      </top>
      <bottom style="medium">
        <color theme="6" tint="0.79998168889431442"/>
      </bottom>
      <diagonal/>
    </border>
    <border>
      <left style="medium">
        <color theme="6" tint="0.79998168889431442"/>
      </left>
      <right style="medium">
        <color theme="6" tint="0.79995117038483843"/>
      </right>
      <top/>
      <bottom style="medium">
        <color theme="3"/>
      </bottom>
      <diagonal/>
    </border>
    <border>
      <left style="medium">
        <color theme="4" tint="0.79998168889431442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4" tint="0.79998168889431442"/>
      </left>
      <right style="medium">
        <color theme="4" tint="0.79998168889431442"/>
      </right>
      <top style="medium">
        <color theme="4" tint="0.79995117038483843"/>
      </top>
      <bottom style="medium">
        <color theme="4" tint="0.79995117038483843"/>
      </bottom>
      <diagonal/>
    </border>
    <border>
      <left style="medium">
        <color theme="6" tint="0.79998168889431442"/>
      </left>
      <right style="medium">
        <color theme="6" tint="0.79998168889431442"/>
      </right>
      <top style="medium">
        <color theme="6" tint="0.79995117038483843"/>
      </top>
      <bottom style="medium">
        <color theme="6" tint="0.79995117038483843"/>
      </bottom>
      <diagonal/>
    </border>
    <border>
      <left style="medium">
        <color theme="6" tint="0.79998168889431442"/>
      </left>
      <right style="medium">
        <color theme="6" tint="0.79998168889431442"/>
      </right>
      <top style="medium">
        <color theme="6" tint="0.79995117038483843"/>
      </top>
      <bottom style="medium">
        <color theme="3"/>
      </bottom>
      <diagonal/>
    </border>
  </borders>
  <cellStyleXfs count="47">
    <xf numFmtId="0" fontId="0" fillId="0" borderId="0"/>
    <xf numFmtId="5" fontId="12" fillId="0" borderId="0" applyFont="0" applyFill="0" applyBorder="0" applyProtection="0">
      <alignment horizontal="left" vertical="center" indent="1"/>
    </xf>
    <xf numFmtId="166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72" applyNumberFormat="0" applyFill="0" applyAlignment="0" applyProtection="0"/>
    <xf numFmtId="0" fontId="16" fillId="0" borderId="73" applyNumberFormat="0" applyFill="0" applyAlignment="0" applyProtection="0"/>
    <xf numFmtId="0" fontId="17" fillId="0" borderId="74" applyNumberFormat="0" applyFill="0" applyAlignment="0" applyProtection="0"/>
    <xf numFmtId="0" fontId="17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9" fillId="10" borderId="0" applyNumberFormat="0" applyBorder="0" applyAlignment="0" applyProtection="0"/>
    <xf numFmtId="0" fontId="20" fillId="11" borderId="0" applyNumberFormat="0" applyBorder="0" applyAlignment="0" applyProtection="0"/>
    <xf numFmtId="0" fontId="21" fillId="12" borderId="75" applyNumberFormat="0" applyAlignment="0" applyProtection="0"/>
    <xf numFmtId="0" fontId="22" fillId="13" borderId="76" applyNumberFormat="0" applyAlignment="0" applyProtection="0"/>
    <xf numFmtId="0" fontId="23" fillId="13" borderId="75" applyNumberFormat="0" applyAlignment="0" applyProtection="0"/>
    <xf numFmtId="0" fontId="24" fillId="0" borderId="77" applyNumberFormat="0" applyFill="0" applyAlignment="0" applyProtection="0"/>
    <xf numFmtId="0" fontId="25" fillId="14" borderId="78" applyNumberFormat="0" applyAlignment="0" applyProtection="0"/>
    <xf numFmtId="0" fontId="26" fillId="0" borderId="0" applyNumberFormat="0" applyFill="0" applyBorder="0" applyAlignment="0" applyProtection="0"/>
    <xf numFmtId="0" fontId="12" fillId="15" borderId="79" applyNumberFormat="0" applyFont="0" applyAlignment="0" applyProtection="0"/>
    <xf numFmtId="0" fontId="27" fillId="0" borderId="0" applyNumberFormat="0" applyFill="0" applyBorder="0" applyAlignment="0" applyProtection="0"/>
    <xf numFmtId="0" fontId="28" fillId="0" borderId="80" applyNumberFormat="0" applyFill="0" applyAlignment="0" applyProtection="0"/>
    <xf numFmtId="0" fontId="29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9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9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9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9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9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</cellStyleXfs>
  <cellXfs count="170">
    <xf numFmtId="0" fontId="0" fillId="0" borderId="0" xfId="0"/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5" fillId="0" borderId="17" xfId="0" applyFont="1" applyBorder="1" applyAlignment="1">
      <alignment horizontal="left" vertical="center"/>
    </xf>
    <xf numFmtId="0" fontId="10" fillId="5" borderId="23" xfId="0" applyFont="1" applyFill="1" applyBorder="1" applyAlignment="1">
      <alignment horizontal="left" vertical="center" indent="1"/>
    </xf>
    <xf numFmtId="0" fontId="9" fillId="0" borderId="0" xfId="0" applyFont="1" applyAlignment="1">
      <alignment horizontal="left" vertical="center" indent="1"/>
    </xf>
    <xf numFmtId="0" fontId="10" fillId="5" borderId="3" xfId="0" applyFont="1" applyFill="1" applyBorder="1" applyAlignment="1">
      <alignment horizontal="left" vertical="center" indent="1"/>
    </xf>
    <xf numFmtId="0" fontId="10" fillId="5" borderId="25" xfId="0" applyFont="1" applyFill="1" applyBorder="1" applyAlignment="1">
      <alignment horizontal="center" vertical="center"/>
    </xf>
    <xf numFmtId="0" fontId="10" fillId="5" borderId="24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left" vertical="center" wrapText="1"/>
    </xf>
    <xf numFmtId="0" fontId="10" fillId="5" borderId="26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5" borderId="29" xfId="0" applyFont="1" applyFill="1" applyBorder="1" applyAlignment="1">
      <alignment horizontal="center" vertical="center"/>
    </xf>
    <xf numFmtId="0" fontId="10" fillId="5" borderId="40" xfId="0" applyFont="1" applyFill="1" applyBorder="1" applyAlignment="1">
      <alignment horizontal="center" vertical="center"/>
    </xf>
    <xf numFmtId="0" fontId="10" fillId="5" borderId="44" xfId="0" applyFont="1" applyFill="1" applyBorder="1" applyAlignment="1">
      <alignment horizontal="center" vertical="center"/>
    </xf>
    <xf numFmtId="0" fontId="10" fillId="5" borderId="45" xfId="0" applyFont="1" applyFill="1" applyBorder="1" applyAlignment="1">
      <alignment horizontal="center" vertical="center"/>
    </xf>
    <xf numFmtId="0" fontId="10" fillId="5" borderId="47" xfId="0" applyFont="1" applyFill="1" applyBorder="1" applyAlignment="1">
      <alignment horizontal="left" vertical="center" indent="1"/>
    </xf>
    <xf numFmtId="0" fontId="10" fillId="5" borderId="48" xfId="0" applyFont="1" applyFill="1" applyBorder="1" applyAlignment="1">
      <alignment horizontal="left" vertical="center" indent="1"/>
    </xf>
    <xf numFmtId="0" fontId="10" fillId="5" borderId="38" xfId="0" applyFont="1" applyFill="1" applyBorder="1" applyAlignment="1">
      <alignment horizontal="center" vertical="center"/>
    </xf>
    <xf numFmtId="0" fontId="3" fillId="0" borderId="43" xfId="0" applyFont="1" applyBorder="1" applyAlignment="1">
      <alignment horizontal="left" vertical="center"/>
    </xf>
    <xf numFmtId="0" fontId="5" fillId="0" borderId="43" xfId="0" applyFont="1" applyBorder="1" applyAlignment="1">
      <alignment horizontal="left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20" xfId="0" applyFont="1" applyBorder="1" applyAlignment="1">
      <alignment horizontal="left" vertical="center" indent="1" shrinkToFit="1"/>
    </xf>
    <xf numFmtId="0" fontId="9" fillId="3" borderId="21" xfId="0" applyFont="1" applyFill="1" applyBorder="1" applyAlignment="1">
      <alignment horizontal="left" vertical="center" indent="1" shrinkToFit="1"/>
    </xf>
    <xf numFmtId="0" fontId="9" fillId="0" borderId="22" xfId="0" applyFont="1" applyBorder="1" applyAlignment="1">
      <alignment horizontal="left" vertical="center" indent="1" shrinkToFit="1"/>
    </xf>
    <xf numFmtId="0" fontId="9" fillId="3" borderId="15" xfId="0" applyFont="1" applyFill="1" applyBorder="1" applyAlignment="1">
      <alignment horizontal="left" vertical="center" indent="1" shrinkToFit="1"/>
    </xf>
    <xf numFmtId="0" fontId="9" fillId="0" borderId="21" xfId="0" applyFont="1" applyBorder="1" applyAlignment="1">
      <alignment horizontal="left" vertical="center" indent="1" shrinkToFit="1"/>
    </xf>
    <xf numFmtId="0" fontId="9" fillId="4" borderId="17" xfId="0" applyFont="1" applyFill="1" applyBorder="1" applyAlignment="1">
      <alignment horizontal="left" vertical="center" indent="1"/>
    </xf>
    <xf numFmtId="0" fontId="9" fillId="0" borderId="36" xfId="0" applyFont="1" applyBorder="1" applyAlignment="1">
      <alignment horizontal="left" vertical="center" indent="1" shrinkToFit="1"/>
    </xf>
    <xf numFmtId="0" fontId="9" fillId="7" borderId="32" xfId="0" applyFont="1" applyFill="1" applyBorder="1" applyAlignment="1">
      <alignment horizontal="left" vertical="center" indent="1" shrinkToFit="1"/>
    </xf>
    <xf numFmtId="0" fontId="9" fillId="0" borderId="17" xfId="0" applyFont="1" applyBorder="1" applyAlignment="1">
      <alignment horizontal="left" vertical="center" indent="1"/>
    </xf>
    <xf numFmtId="0" fontId="9" fillId="0" borderId="15" xfId="0" applyFont="1" applyBorder="1" applyAlignment="1">
      <alignment horizontal="left" vertical="center" indent="1" shrinkToFit="1"/>
    </xf>
    <xf numFmtId="0" fontId="9" fillId="3" borderId="20" xfId="0" applyFont="1" applyFill="1" applyBorder="1" applyAlignment="1">
      <alignment horizontal="left" vertical="center" indent="1" shrinkToFit="1"/>
    </xf>
    <xf numFmtId="0" fontId="9" fillId="7" borderId="33" xfId="0" applyFont="1" applyFill="1" applyBorder="1" applyAlignment="1">
      <alignment horizontal="left" vertical="center" indent="1" shrinkToFit="1"/>
    </xf>
    <xf numFmtId="0" fontId="9" fillId="0" borderId="33" xfId="0" applyFont="1" applyBorder="1" applyAlignment="1">
      <alignment horizontal="left" vertical="center" indent="1" shrinkToFit="1"/>
    </xf>
    <xf numFmtId="0" fontId="9" fillId="0" borderId="32" xfId="0" applyFont="1" applyBorder="1" applyAlignment="1">
      <alignment horizontal="left" vertical="center" indent="1" shrinkToFit="1"/>
    </xf>
    <xf numFmtId="0" fontId="9" fillId="7" borderId="40" xfId="0" applyFont="1" applyFill="1" applyBorder="1" applyAlignment="1">
      <alignment horizontal="left" vertical="center" indent="1" shrinkToFit="1"/>
    </xf>
    <xf numFmtId="0" fontId="9" fillId="3" borderId="17" xfId="0" applyFont="1" applyFill="1" applyBorder="1" applyAlignment="1">
      <alignment horizontal="left" vertical="center" indent="1" shrinkToFit="1"/>
    </xf>
    <xf numFmtId="0" fontId="9" fillId="0" borderId="11" xfId="0" applyFont="1" applyBorder="1" applyAlignment="1">
      <alignment horizontal="left" vertical="center" indent="1" shrinkToFit="1"/>
    </xf>
    <xf numFmtId="0" fontId="9" fillId="7" borderId="50" xfId="0" applyFont="1" applyFill="1" applyBorder="1" applyAlignment="1">
      <alignment horizontal="left" vertical="center" indent="1" shrinkToFit="1"/>
    </xf>
    <xf numFmtId="0" fontId="9" fillId="0" borderId="28" xfId="0" applyFont="1" applyBorder="1" applyAlignment="1">
      <alignment horizontal="left" vertical="center" indent="1" shrinkToFit="1"/>
    </xf>
    <xf numFmtId="0" fontId="9" fillId="7" borderId="7" xfId="0" applyFont="1" applyFill="1" applyBorder="1" applyAlignment="1">
      <alignment horizontal="left" vertical="center" indent="1" shrinkToFit="1"/>
    </xf>
    <xf numFmtId="0" fontId="9" fillId="0" borderId="17" xfId="0" applyFont="1" applyBorder="1" applyAlignment="1">
      <alignment horizontal="center" vertical="center"/>
    </xf>
    <xf numFmtId="0" fontId="9" fillId="0" borderId="49" xfId="0" applyFont="1" applyBorder="1" applyAlignment="1">
      <alignment horizontal="left" vertical="center" indent="1" shrinkToFit="1"/>
    </xf>
    <xf numFmtId="0" fontId="9" fillId="0" borderId="43" xfId="0" applyFont="1" applyBorder="1" applyAlignment="1">
      <alignment horizontal="left" vertical="center" indent="1" shrinkToFit="1"/>
    </xf>
    <xf numFmtId="0" fontId="9" fillId="0" borderId="18" xfId="0" applyFont="1" applyBorder="1" applyAlignment="1">
      <alignment horizontal="left" vertical="center" indent="1" shrinkToFit="1"/>
    </xf>
    <xf numFmtId="0" fontId="9" fillId="0" borderId="19" xfId="0" applyFont="1" applyBorder="1" applyAlignment="1">
      <alignment horizontal="left" vertical="center" indent="1" shrinkToFit="1"/>
    </xf>
    <xf numFmtId="0" fontId="9" fillId="0" borderId="37" xfId="0" applyFont="1" applyBorder="1" applyAlignment="1">
      <alignment horizontal="left" vertical="center" indent="1" shrinkToFit="1"/>
    </xf>
    <xf numFmtId="0" fontId="9" fillId="0" borderId="40" xfId="0" applyFont="1" applyBorder="1" applyAlignment="1">
      <alignment horizontal="left" vertical="center" indent="1" shrinkToFit="1"/>
    </xf>
    <xf numFmtId="0" fontId="9" fillId="7" borderId="31" xfId="0" applyFont="1" applyFill="1" applyBorder="1" applyAlignment="1">
      <alignment horizontal="left" vertical="center" indent="1" shrinkToFit="1"/>
    </xf>
    <xf numFmtId="0" fontId="9" fillId="7" borderId="51" xfId="0" applyFont="1" applyFill="1" applyBorder="1" applyAlignment="1">
      <alignment horizontal="left" vertical="center" indent="1" shrinkToFit="1"/>
    </xf>
    <xf numFmtId="0" fontId="0" fillId="0" borderId="7" xfId="0" applyBorder="1"/>
    <xf numFmtId="0" fontId="9" fillId="0" borderId="22" xfId="0" applyFont="1" applyBorder="1" applyAlignment="1">
      <alignment horizontal="left" vertical="center" indent="1"/>
    </xf>
    <xf numFmtId="0" fontId="4" fillId="2" borderId="11" xfId="0" applyFont="1" applyFill="1" applyBorder="1" applyAlignment="1">
      <alignment vertical="center" wrapText="1"/>
    </xf>
    <xf numFmtId="0" fontId="0" fillId="0" borderId="5" xfId="0" applyBorder="1"/>
    <xf numFmtId="0" fontId="4" fillId="2" borderId="0" xfId="0" applyFont="1" applyFill="1" applyAlignment="1">
      <alignment vertical="center" wrapText="1"/>
    </xf>
    <xf numFmtId="0" fontId="9" fillId="7" borderId="66" xfId="0" applyFont="1" applyFill="1" applyBorder="1" applyAlignment="1">
      <alignment horizontal="left" vertical="center" indent="1" shrinkToFit="1"/>
    </xf>
    <xf numFmtId="0" fontId="9" fillId="0" borderId="67" xfId="0" applyFont="1" applyBorder="1" applyAlignment="1">
      <alignment horizontal="left" vertical="center" indent="1" shrinkToFit="1"/>
    </xf>
    <xf numFmtId="0" fontId="8" fillId="5" borderId="2" xfId="0" applyFont="1" applyFill="1" applyBorder="1" applyAlignment="1">
      <alignment horizontal="left" vertical="center" indent="1"/>
    </xf>
    <xf numFmtId="0" fontId="8" fillId="5" borderId="57" xfId="0" applyFont="1" applyFill="1" applyBorder="1" applyAlignment="1">
      <alignment horizontal="left" vertical="center" indent="1"/>
    </xf>
    <xf numFmtId="0" fontId="8" fillId="5" borderId="61" xfId="0" applyFont="1" applyFill="1" applyBorder="1" applyAlignment="1">
      <alignment horizontal="left" vertical="center" indent="1"/>
    </xf>
    <xf numFmtId="0" fontId="8" fillId="5" borderId="64" xfId="0" applyFont="1" applyFill="1" applyBorder="1" applyAlignment="1">
      <alignment horizontal="left" vertical="center" indent="1"/>
    </xf>
    <xf numFmtId="5" fontId="3" fillId="6" borderId="63" xfId="1" applyFont="1" applyFill="1" applyBorder="1">
      <alignment horizontal="left" vertical="center" indent="1"/>
    </xf>
    <xf numFmtId="5" fontId="3" fillId="7" borderId="60" xfId="1" applyFont="1" applyFill="1" applyBorder="1">
      <alignment horizontal="left" vertical="center" indent="1"/>
    </xf>
    <xf numFmtId="5" fontId="4" fillId="8" borderId="59" xfId="1" applyFont="1" applyFill="1" applyBorder="1">
      <alignment horizontal="left" vertical="center" indent="1"/>
    </xf>
    <xf numFmtId="5" fontId="12" fillId="6" borderId="65" xfId="1" applyFill="1" applyBorder="1">
      <alignment horizontal="left" vertical="center" indent="1"/>
    </xf>
    <xf numFmtId="5" fontId="12" fillId="7" borderId="0" xfId="1" applyFill="1">
      <alignment horizontal="left" vertical="center" indent="1"/>
    </xf>
    <xf numFmtId="5" fontId="13" fillId="8" borderId="58" xfId="1" applyFont="1" applyFill="1" applyBorder="1">
      <alignment horizontal="left" vertical="center" indent="1"/>
    </xf>
    <xf numFmtId="5" fontId="9" fillId="6" borderId="6" xfId="1" applyFont="1" applyFill="1" applyBorder="1">
      <alignment horizontal="left" vertical="center" indent="1"/>
    </xf>
    <xf numFmtId="5" fontId="9" fillId="7" borderId="8" xfId="1" applyFont="1" applyFill="1" applyBorder="1">
      <alignment horizontal="left" vertical="center" indent="1"/>
    </xf>
    <xf numFmtId="5" fontId="7" fillId="8" borderId="5" xfId="1" applyFont="1" applyFill="1" applyBorder="1">
      <alignment horizontal="left" vertical="center" indent="1"/>
    </xf>
    <xf numFmtId="5" fontId="3" fillId="6" borderId="0" xfId="1" applyFont="1" applyFill="1">
      <alignment horizontal="left" vertical="center" indent="1"/>
    </xf>
    <xf numFmtId="5" fontId="3" fillId="7" borderId="8" xfId="1" applyFont="1" applyFill="1" applyBorder="1">
      <alignment horizontal="left" vertical="center" indent="1"/>
    </xf>
    <xf numFmtId="5" fontId="4" fillId="8" borderId="12" xfId="1" applyFont="1" applyFill="1" applyBorder="1">
      <alignment horizontal="left" vertical="center" indent="1"/>
    </xf>
    <xf numFmtId="0" fontId="5" fillId="0" borderId="1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1" fillId="4" borderId="0" xfId="0" applyFont="1" applyFill="1" applyAlignment="1">
      <alignment horizontal="left" vertical="center" indent="1"/>
    </xf>
    <xf numFmtId="0" fontId="7" fillId="8" borderId="5" xfId="0" applyFont="1" applyFill="1" applyBorder="1" applyAlignment="1">
      <alignment horizontal="left" vertical="center" wrapText="1" indent="1"/>
    </xf>
    <xf numFmtId="0" fontId="7" fillId="8" borderId="10" xfId="0" applyFont="1" applyFill="1" applyBorder="1" applyAlignment="1">
      <alignment horizontal="left" vertical="center" wrapText="1" indent="1"/>
    </xf>
    <xf numFmtId="0" fontId="3" fillId="6" borderId="55" xfId="0" applyFont="1" applyFill="1" applyBorder="1" applyAlignment="1">
      <alignment horizontal="left" vertical="center" wrapText="1" indent="1"/>
    </xf>
    <xf numFmtId="0" fontId="3" fillId="6" borderId="56" xfId="0" applyFont="1" applyFill="1" applyBorder="1" applyAlignment="1">
      <alignment horizontal="left" vertical="center" wrapText="1" indent="1"/>
    </xf>
    <xf numFmtId="0" fontId="3" fillId="7" borderId="53" xfId="0" applyFont="1" applyFill="1" applyBorder="1" applyAlignment="1">
      <alignment horizontal="left" vertical="center" wrapText="1" indent="1"/>
    </xf>
    <xf numFmtId="0" fontId="3" fillId="7" borderId="54" xfId="0" applyFont="1" applyFill="1" applyBorder="1" applyAlignment="1">
      <alignment horizontal="left" vertical="center" wrapText="1" indent="1"/>
    </xf>
    <xf numFmtId="0" fontId="4" fillId="8" borderId="5" xfId="0" applyFont="1" applyFill="1" applyBorder="1" applyAlignment="1">
      <alignment horizontal="left" vertical="center" wrapText="1" indent="1"/>
    </xf>
    <xf numFmtId="0" fontId="4" fillId="8" borderId="10" xfId="0" applyFont="1" applyFill="1" applyBorder="1" applyAlignment="1">
      <alignment horizontal="left" vertical="center" wrapText="1" indent="1"/>
    </xf>
    <xf numFmtId="0" fontId="8" fillId="5" borderId="13" xfId="0" applyFont="1" applyFill="1" applyBorder="1" applyAlignment="1">
      <alignment horizontal="left" vertical="center" indent="1"/>
    </xf>
    <xf numFmtId="0" fontId="8" fillId="5" borderId="0" xfId="0" applyFont="1" applyFill="1" applyAlignment="1">
      <alignment horizontal="left" vertical="center" indent="1"/>
    </xf>
    <xf numFmtId="0" fontId="8" fillId="5" borderId="1" xfId="0" applyFont="1" applyFill="1" applyBorder="1" applyAlignment="1">
      <alignment horizontal="left" vertical="center" indent="1"/>
    </xf>
    <xf numFmtId="0" fontId="8" fillId="5" borderId="2" xfId="0" applyFont="1" applyFill="1" applyBorder="1" applyAlignment="1">
      <alignment horizontal="left" vertical="center" indent="1"/>
    </xf>
    <xf numFmtId="0" fontId="8" fillId="5" borderId="14" xfId="0" applyFont="1" applyFill="1" applyBorder="1" applyAlignment="1">
      <alignment horizontal="left" vertical="center" indent="1"/>
    </xf>
    <xf numFmtId="0" fontId="9" fillId="6" borderId="6" xfId="0" applyFont="1" applyFill="1" applyBorder="1" applyAlignment="1">
      <alignment horizontal="left" vertical="center" wrapText="1" indent="1"/>
    </xf>
    <xf numFmtId="0" fontId="9" fillId="6" borderId="9" xfId="0" applyFont="1" applyFill="1" applyBorder="1" applyAlignment="1">
      <alignment horizontal="left" vertical="center" wrapText="1" indent="1"/>
    </xf>
    <xf numFmtId="0" fontId="9" fillId="7" borderId="53" xfId="0" applyFont="1" applyFill="1" applyBorder="1" applyAlignment="1">
      <alignment horizontal="left" vertical="center" wrapText="1" indent="1"/>
    </xf>
    <xf numFmtId="0" fontId="9" fillId="7" borderId="54" xfId="0" applyFont="1" applyFill="1" applyBorder="1" applyAlignment="1">
      <alignment horizontal="left" vertical="center" wrapText="1" indent="1"/>
    </xf>
    <xf numFmtId="0" fontId="7" fillId="8" borderId="5" xfId="0" applyFont="1" applyFill="1" applyBorder="1" applyAlignment="1">
      <alignment horizontal="right" vertical="center" indent="1" shrinkToFit="1"/>
    </xf>
    <xf numFmtId="0" fontId="7" fillId="8" borderId="10" xfId="0" applyFont="1" applyFill="1" applyBorder="1" applyAlignment="1">
      <alignment horizontal="right" vertical="center" indent="1" shrinkToFit="1"/>
    </xf>
    <xf numFmtId="0" fontId="9" fillId="6" borderId="6" xfId="0" applyFont="1" applyFill="1" applyBorder="1" applyAlignment="1">
      <alignment horizontal="left" vertical="center" indent="1" shrinkToFit="1"/>
    </xf>
    <xf numFmtId="0" fontId="9" fillId="6" borderId="9" xfId="0" applyFont="1" applyFill="1" applyBorder="1" applyAlignment="1">
      <alignment horizontal="left" vertical="center" indent="1" shrinkToFit="1"/>
    </xf>
    <xf numFmtId="0" fontId="9" fillId="7" borderId="0" xfId="0" applyFont="1" applyFill="1" applyAlignment="1">
      <alignment horizontal="left" vertical="center" indent="1" shrinkToFit="1"/>
    </xf>
    <xf numFmtId="0" fontId="9" fillId="7" borderId="62" xfId="0" applyFont="1" applyFill="1" applyBorder="1" applyAlignment="1">
      <alignment horizontal="left" vertical="center" indent="1" shrinkToFit="1"/>
    </xf>
    <xf numFmtId="0" fontId="10" fillId="5" borderId="21" xfId="0" applyFont="1" applyFill="1" applyBorder="1" applyAlignment="1">
      <alignment horizontal="left" vertical="center" indent="1"/>
    </xf>
    <xf numFmtId="0" fontId="9" fillId="4" borderId="21" xfId="0" applyFont="1" applyFill="1" applyBorder="1" applyAlignment="1">
      <alignment horizontal="left" vertical="center" indent="1"/>
    </xf>
    <xf numFmtId="170" fontId="9" fillId="0" borderId="41" xfId="0" applyNumberFormat="1" applyFont="1" applyBorder="1" applyAlignment="1">
      <alignment horizontal="right" vertical="center" indent="1"/>
    </xf>
    <xf numFmtId="170" fontId="9" fillId="0" borderId="0" xfId="0" applyNumberFormat="1" applyFont="1" applyAlignment="1">
      <alignment horizontal="right" vertical="center" indent="1"/>
    </xf>
    <xf numFmtId="170" fontId="9" fillId="0" borderId="30" xfId="0" applyNumberFormat="1" applyFont="1" applyBorder="1" applyAlignment="1">
      <alignment horizontal="right" vertical="center" indent="1"/>
    </xf>
    <xf numFmtId="170" fontId="9" fillId="7" borderId="32" xfId="0" applyNumberFormat="1" applyFont="1" applyFill="1" applyBorder="1" applyAlignment="1">
      <alignment horizontal="right" vertical="center" indent="1"/>
    </xf>
    <xf numFmtId="170" fontId="9" fillId="0" borderId="32" xfId="0" applyNumberFormat="1" applyFont="1" applyBorder="1" applyAlignment="1">
      <alignment horizontal="right" vertical="center" indent="1"/>
    </xf>
    <xf numFmtId="170" fontId="9" fillId="0" borderId="36" xfId="0" applyNumberFormat="1" applyFont="1" applyBorder="1" applyAlignment="1">
      <alignment horizontal="right" vertical="center" indent="1"/>
    </xf>
    <xf numFmtId="170" fontId="9" fillId="7" borderId="34" xfId="0" applyNumberFormat="1" applyFont="1" applyFill="1" applyBorder="1" applyAlignment="1">
      <alignment horizontal="right" vertical="center" indent="1"/>
    </xf>
    <xf numFmtId="170" fontId="9" fillId="7" borderId="33" xfId="0" applyNumberFormat="1" applyFont="1" applyFill="1" applyBorder="1" applyAlignment="1">
      <alignment horizontal="right" vertical="center" indent="1"/>
    </xf>
    <xf numFmtId="170" fontId="9" fillId="7" borderId="36" xfId="0" applyNumberFormat="1" applyFont="1" applyFill="1" applyBorder="1" applyAlignment="1">
      <alignment horizontal="right" vertical="center" indent="1"/>
    </xf>
    <xf numFmtId="170" fontId="9" fillId="0" borderId="67" xfId="0" applyNumberFormat="1" applyFont="1" applyBorder="1" applyAlignment="1">
      <alignment horizontal="right" vertical="center" indent="1"/>
    </xf>
    <xf numFmtId="170" fontId="9" fillId="7" borderId="66" xfId="0" applyNumberFormat="1" applyFont="1" applyFill="1" applyBorder="1" applyAlignment="1">
      <alignment horizontal="right" vertical="center" indent="1"/>
    </xf>
    <xf numFmtId="170" fontId="9" fillId="7" borderId="35" xfId="0" applyNumberFormat="1" applyFont="1" applyFill="1" applyBorder="1" applyAlignment="1">
      <alignment horizontal="right" vertical="center" indent="1"/>
    </xf>
    <xf numFmtId="170" fontId="10" fillId="5" borderId="45" xfId="0" applyNumberFormat="1" applyFont="1" applyFill="1" applyBorder="1" applyAlignment="1">
      <alignment horizontal="right" vertical="center" indent="1"/>
    </xf>
    <xf numFmtId="170" fontId="10" fillId="5" borderId="38" xfId="0" applyNumberFormat="1" applyFont="1" applyFill="1" applyBorder="1" applyAlignment="1">
      <alignment horizontal="right" vertical="center" indent="1"/>
    </xf>
    <xf numFmtId="170" fontId="10" fillId="5" borderId="44" xfId="0" applyNumberFormat="1" applyFont="1" applyFill="1" applyBorder="1" applyAlignment="1">
      <alignment horizontal="right" vertical="center" indent="1"/>
    </xf>
    <xf numFmtId="170" fontId="9" fillId="0" borderId="20" xfId="0" applyNumberFormat="1" applyFont="1" applyBorder="1" applyAlignment="1">
      <alignment horizontal="right" vertical="center" indent="1"/>
    </xf>
    <xf numFmtId="170" fontId="9" fillId="3" borderId="15" xfId="0" applyNumberFormat="1" applyFont="1" applyFill="1" applyBorder="1" applyAlignment="1">
      <alignment horizontal="right" vertical="center" indent="1"/>
    </xf>
    <xf numFmtId="170" fontId="9" fillId="0" borderId="15" xfId="0" applyNumberFormat="1" applyFont="1" applyBorder="1" applyAlignment="1">
      <alignment horizontal="right" vertical="center" indent="1"/>
    </xf>
    <xf numFmtId="170" fontId="9" fillId="3" borderId="21" xfId="0" applyNumberFormat="1" applyFont="1" applyFill="1" applyBorder="1" applyAlignment="1">
      <alignment horizontal="right" vertical="center" indent="1"/>
    </xf>
    <xf numFmtId="170" fontId="9" fillId="0" borderId="16" xfId="0" applyNumberFormat="1" applyFont="1" applyBorder="1" applyAlignment="1">
      <alignment horizontal="right" vertical="center" indent="1"/>
    </xf>
    <xf numFmtId="170" fontId="9" fillId="3" borderId="20" xfId="0" applyNumberFormat="1" applyFont="1" applyFill="1" applyBorder="1" applyAlignment="1">
      <alignment horizontal="right" vertical="center" indent="1"/>
    </xf>
    <xf numFmtId="170" fontId="9" fillId="3" borderId="18" xfId="0" applyNumberFormat="1" applyFont="1" applyFill="1" applyBorder="1" applyAlignment="1">
      <alignment horizontal="right" vertical="center" indent="1"/>
    </xf>
    <xf numFmtId="170" fontId="9" fillId="0" borderId="21" xfId="0" applyNumberFormat="1" applyFont="1" applyBorder="1" applyAlignment="1">
      <alignment horizontal="right" vertical="center" indent="1"/>
    </xf>
    <xf numFmtId="170" fontId="9" fillId="0" borderId="17" xfId="0" applyNumberFormat="1" applyFont="1" applyBorder="1" applyAlignment="1">
      <alignment horizontal="right" vertical="center" indent="1"/>
    </xf>
    <xf numFmtId="170" fontId="9" fillId="3" borderId="16" xfId="0" applyNumberFormat="1" applyFont="1" applyFill="1" applyBorder="1" applyAlignment="1">
      <alignment horizontal="right" vertical="center" indent="1"/>
    </xf>
    <xf numFmtId="170" fontId="7" fillId="4" borderId="21" xfId="0" applyNumberFormat="1" applyFont="1" applyFill="1" applyBorder="1" applyAlignment="1">
      <alignment horizontal="right" vertical="center" indent="1"/>
    </xf>
    <xf numFmtId="170" fontId="9" fillId="4" borderId="21" xfId="0" applyNumberFormat="1" applyFont="1" applyFill="1" applyBorder="1" applyAlignment="1">
      <alignment horizontal="right" vertical="center" indent="1"/>
    </xf>
    <xf numFmtId="170" fontId="9" fillId="4" borderId="71" xfId="0" applyNumberFormat="1" applyFont="1" applyFill="1" applyBorder="1" applyAlignment="1">
      <alignment horizontal="right" vertical="center" indent="1"/>
    </xf>
    <xf numFmtId="170" fontId="9" fillId="0" borderId="22" xfId="0" applyNumberFormat="1" applyFont="1" applyBorder="1" applyAlignment="1">
      <alignment horizontal="right" vertical="center" indent="1"/>
    </xf>
    <xf numFmtId="170" fontId="9" fillId="0" borderId="39" xfId="0" applyNumberFormat="1" applyFont="1" applyBorder="1" applyAlignment="1">
      <alignment horizontal="right" vertical="center" indent="1"/>
    </xf>
    <xf numFmtId="170" fontId="9" fillId="0" borderId="37" xfId="0" applyNumberFormat="1" applyFont="1" applyBorder="1" applyAlignment="1">
      <alignment horizontal="right" vertical="center" indent="1"/>
    </xf>
    <xf numFmtId="170" fontId="9" fillId="0" borderId="33" xfId="0" applyNumberFormat="1" applyFont="1" applyBorder="1" applyAlignment="1">
      <alignment horizontal="right" vertical="center" indent="1"/>
    </xf>
    <xf numFmtId="170" fontId="9" fillId="7" borderId="40" xfId="0" applyNumberFormat="1" applyFont="1" applyFill="1" applyBorder="1" applyAlignment="1">
      <alignment horizontal="right" vertical="center" indent="1"/>
    </xf>
    <xf numFmtId="170" fontId="10" fillId="5" borderId="42" xfId="0" applyNumberFormat="1" applyFont="1" applyFill="1" applyBorder="1" applyAlignment="1">
      <alignment horizontal="right" vertical="center" indent="1"/>
    </xf>
    <xf numFmtId="170" fontId="10" fillId="5" borderId="46" xfId="0" applyNumberFormat="1" applyFont="1" applyFill="1" applyBorder="1" applyAlignment="1">
      <alignment horizontal="right" vertical="center" indent="1"/>
    </xf>
    <xf numFmtId="170" fontId="9" fillId="0" borderId="43" xfId="0" applyNumberFormat="1" applyFont="1" applyBorder="1" applyAlignment="1">
      <alignment horizontal="right" vertical="center" indent="1"/>
    </xf>
    <xf numFmtId="170" fontId="9" fillId="7" borderId="67" xfId="0" applyNumberFormat="1" applyFont="1" applyFill="1" applyBorder="1" applyAlignment="1">
      <alignment horizontal="right" vertical="center" indent="1"/>
    </xf>
    <xf numFmtId="170" fontId="9" fillId="0" borderId="34" xfId="0" applyNumberFormat="1" applyFont="1" applyBorder="1" applyAlignment="1">
      <alignment horizontal="right" vertical="center" indent="1"/>
    </xf>
    <xf numFmtId="170" fontId="9" fillId="7" borderId="43" xfId="0" applyNumberFormat="1" applyFont="1" applyFill="1" applyBorder="1" applyAlignment="1">
      <alignment horizontal="right" vertical="center" indent="1"/>
    </xf>
    <xf numFmtId="170" fontId="10" fillId="5" borderId="41" xfId="0" applyNumberFormat="1" applyFont="1" applyFill="1" applyBorder="1" applyAlignment="1">
      <alignment horizontal="right" vertical="center" indent="1"/>
    </xf>
    <xf numFmtId="170" fontId="10" fillId="5" borderId="29" xfId="0" applyNumberFormat="1" applyFont="1" applyFill="1" applyBorder="1" applyAlignment="1">
      <alignment horizontal="right" vertical="center" indent="1"/>
    </xf>
    <xf numFmtId="170" fontId="10" fillId="5" borderId="4" xfId="0" applyNumberFormat="1" applyFont="1" applyFill="1" applyBorder="1" applyAlignment="1">
      <alignment horizontal="right" vertical="center" indent="1"/>
    </xf>
    <xf numFmtId="170" fontId="9" fillId="3" borderId="22" xfId="0" applyNumberFormat="1" applyFont="1" applyFill="1" applyBorder="1" applyAlignment="1">
      <alignment horizontal="right" vertical="center" indent="1"/>
    </xf>
    <xf numFmtId="170" fontId="9" fillId="0" borderId="68" xfId="0" applyNumberFormat="1" applyFont="1" applyBorder="1" applyAlignment="1">
      <alignment horizontal="right" vertical="center" indent="1"/>
    </xf>
    <xf numFmtId="170" fontId="9" fillId="0" borderId="49" xfId="0" applyNumberFormat="1" applyFont="1" applyBorder="1" applyAlignment="1">
      <alignment horizontal="right" vertical="center" indent="1"/>
    </xf>
    <xf numFmtId="170" fontId="9" fillId="7" borderId="69" xfId="0" applyNumberFormat="1" applyFont="1" applyFill="1" applyBorder="1" applyAlignment="1">
      <alignment horizontal="right" vertical="center" indent="1"/>
    </xf>
    <xf numFmtId="170" fontId="9" fillId="7" borderId="31" xfId="0" applyNumberFormat="1" applyFont="1" applyFill="1" applyBorder="1" applyAlignment="1">
      <alignment horizontal="right" vertical="center" indent="1"/>
    </xf>
    <xf numFmtId="170" fontId="9" fillId="0" borderId="40" xfId="0" applyNumberFormat="1" applyFont="1" applyBorder="1" applyAlignment="1">
      <alignment horizontal="right" vertical="center" indent="1"/>
    </xf>
    <xf numFmtId="170" fontId="9" fillId="0" borderId="70" xfId="0" applyNumberFormat="1" applyFont="1" applyBorder="1" applyAlignment="1">
      <alignment horizontal="right" vertical="center" indent="1"/>
    </xf>
    <xf numFmtId="170" fontId="9" fillId="0" borderId="35" xfId="0" applyNumberFormat="1" applyFont="1" applyBorder="1" applyAlignment="1">
      <alignment horizontal="right" vertical="center" indent="1"/>
    </xf>
    <xf numFmtId="170" fontId="10" fillId="5" borderId="26" xfId="0" applyNumberFormat="1" applyFont="1" applyFill="1" applyBorder="1" applyAlignment="1">
      <alignment horizontal="right" vertical="center" indent="1"/>
    </xf>
    <xf numFmtId="170" fontId="9" fillId="4" borderId="17" xfId="0" applyNumberFormat="1" applyFont="1" applyFill="1" applyBorder="1" applyAlignment="1">
      <alignment horizontal="right" vertical="center" indent="1"/>
    </xf>
    <xf numFmtId="170" fontId="9" fillId="4" borderId="0" xfId="0" applyNumberFormat="1" applyFont="1" applyFill="1" applyAlignment="1">
      <alignment horizontal="right" vertical="center" indent="1"/>
    </xf>
    <xf numFmtId="170" fontId="9" fillId="7" borderId="28" xfId="0" applyNumberFormat="1" applyFont="1" applyFill="1" applyBorder="1" applyAlignment="1">
      <alignment horizontal="right" vertical="center" indent="1"/>
    </xf>
    <xf numFmtId="170" fontId="9" fillId="7" borderId="52" xfId="0" applyNumberFormat="1" applyFont="1" applyFill="1" applyBorder="1" applyAlignment="1">
      <alignment horizontal="right" vertical="center" indent="1"/>
    </xf>
    <xf numFmtId="170" fontId="10" fillId="5" borderId="36" xfId="0" applyNumberFormat="1" applyFont="1" applyFill="1" applyBorder="1" applyAlignment="1">
      <alignment horizontal="right" vertical="center" indent="1"/>
    </xf>
    <xf numFmtId="170" fontId="10" fillId="5" borderId="0" xfId="0" applyNumberFormat="1" applyFont="1" applyFill="1" applyAlignment="1">
      <alignment horizontal="right" vertical="center" indent="1"/>
    </xf>
    <xf numFmtId="170" fontId="9" fillId="3" borderId="81" xfId="0" applyNumberFormat="1" applyFont="1" applyFill="1" applyBorder="1" applyAlignment="1">
      <alignment horizontal="right" vertical="center" indent="1"/>
    </xf>
    <xf numFmtId="170" fontId="9" fillId="7" borderId="82" xfId="0" applyNumberFormat="1" applyFont="1" applyFill="1" applyBorder="1" applyAlignment="1">
      <alignment horizontal="right" vertical="center" indent="1"/>
    </xf>
    <xf numFmtId="170" fontId="9" fillId="7" borderId="83" xfId="0" applyNumberFormat="1" applyFont="1" applyFill="1" applyBorder="1" applyAlignment="1">
      <alignment horizontal="right" vertical="center" indent="1"/>
    </xf>
  </cellXfs>
  <cellStyles count="47">
    <cellStyle name="20% - Ênfase1" xfId="24" builtinId="30" customBuiltin="1"/>
    <cellStyle name="20% - Ênfase2" xfId="28" builtinId="34" customBuiltin="1"/>
    <cellStyle name="20% - Ênfase3" xfId="32" builtinId="38" customBuiltin="1"/>
    <cellStyle name="20% - Ênfase4" xfId="36" builtinId="42" customBuiltin="1"/>
    <cellStyle name="20% - Ênfase5" xfId="40" builtinId="46" customBuiltin="1"/>
    <cellStyle name="20% - Ênfase6" xfId="44" builtinId="50" customBuiltin="1"/>
    <cellStyle name="40% - Ênfase1" xfId="25" builtinId="31" customBuiltin="1"/>
    <cellStyle name="40% - Ênfase2" xfId="29" builtinId="35" customBuiltin="1"/>
    <cellStyle name="40% - Ênfase3" xfId="33" builtinId="39" customBuiltin="1"/>
    <cellStyle name="40% - Ênfase4" xfId="37" builtinId="43" customBuiltin="1"/>
    <cellStyle name="40% - Ênfase5" xfId="41" builtinId="47" customBuiltin="1"/>
    <cellStyle name="40% - Ênfase6" xfId="45" builtinId="51" customBuiltin="1"/>
    <cellStyle name="60% - Ênfase1" xfId="26" builtinId="32" customBuiltin="1"/>
    <cellStyle name="60% - Ênfase2" xfId="30" builtinId="36" customBuiltin="1"/>
    <cellStyle name="60% - Ênfase3" xfId="34" builtinId="40" customBuiltin="1"/>
    <cellStyle name="60% - Ênfase4" xfId="38" builtinId="44" customBuiltin="1"/>
    <cellStyle name="60% - Ênfase5" xfId="42" builtinId="48" customBuiltin="1"/>
    <cellStyle name="60% - Ênfase6" xfId="46" builtinId="52" customBuiltin="1"/>
    <cellStyle name="Bom" xfId="11" builtinId="26" customBuiltin="1"/>
    <cellStyle name="Cálculo" xfId="16" builtinId="22" customBuiltin="1"/>
    <cellStyle name="Célula de Verificação" xfId="18" builtinId="23" customBuiltin="1"/>
    <cellStyle name="Célula Vinculada" xfId="17" builtinId="24" customBuiltin="1"/>
    <cellStyle name="Ênfase1" xfId="23" builtinId="29" customBuiltin="1"/>
    <cellStyle name="Ênfase2" xfId="27" builtinId="33" customBuiltin="1"/>
    <cellStyle name="Ênfase3" xfId="31" builtinId="37" customBuiltin="1"/>
    <cellStyle name="Ênfase4" xfId="35" builtinId="41" customBuiltin="1"/>
    <cellStyle name="Ênfase5" xfId="39" builtinId="45" customBuiltin="1"/>
    <cellStyle name="Ênfase6" xfId="43" builtinId="49" customBuiltin="1"/>
    <cellStyle name="Entrada" xfId="14" builtinId="20" customBuiltin="1"/>
    <cellStyle name="Moeda" xfId="1" builtinId="4" customBuiltin="1"/>
    <cellStyle name="Moeda [0]" xfId="4" builtinId="7" customBuiltin="1"/>
    <cellStyle name="Neutro" xfId="13" builtinId="28" customBuiltin="1"/>
    <cellStyle name="Normal" xfId="0" builtinId="0" customBuiltin="1"/>
    <cellStyle name="Nota" xfId="20" builtinId="10" customBuiltin="1"/>
    <cellStyle name="Porcentagem" xfId="5" builtinId="5" customBuiltin="1"/>
    <cellStyle name="Ruim" xfId="12" builtinId="27" customBuiltin="1"/>
    <cellStyle name="Saída" xfId="15" builtinId="21" customBuiltin="1"/>
    <cellStyle name="Separador de milhares [0]" xfId="3" builtinId="6" customBuiltin="1"/>
    <cellStyle name="Texto de Aviso" xfId="19" builtinId="11" customBuiltin="1"/>
    <cellStyle name="Texto Explicativo" xfId="21" builtinId="53" customBuiltin="1"/>
    <cellStyle name="Título" xfId="6" builtinId="15" customBuiltin="1"/>
    <cellStyle name="Título 1" xfId="7" builtinId="16" customBuiltin="1"/>
    <cellStyle name="Título 2" xfId="8" builtinId="17" customBuiltin="1"/>
    <cellStyle name="Título 3" xfId="9" builtinId="18" customBuiltin="1"/>
    <cellStyle name="Título 4" xfId="10" builtinId="19" customBuiltin="1"/>
    <cellStyle name="Total" xfId="22" builtinId="25" customBuiltin="1"/>
    <cellStyle name="Vírgula" xfId="2" builtinId="3" customBuiltin="1"/>
  </cellStyles>
  <dxfs count="160"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numFmt numFmtId="169" formatCode="&quot;£&quot;#,##0"/>
      <fill>
        <patternFill patternType="solid">
          <fgColor indexed="64"/>
          <bgColor theme="4"/>
        </patternFill>
      </fill>
      <alignment horizontal="righ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numFmt numFmtId="169" formatCode="&quot;£&quot;#,##0"/>
      <fill>
        <patternFill patternType="solid">
          <fgColor indexed="64"/>
          <bgColor theme="4"/>
        </patternFill>
      </fill>
      <alignment horizontal="right" vertical="center" textRotation="0" wrapText="0" indent="1" justifyLastLine="0" shrinkToFit="0" readingOrder="0"/>
      <border diagonalUp="0" diagonalDown="0">
        <left style="medium">
          <color theme="4" tint="0.79998168889431442"/>
        </left>
        <right style="medium">
          <color theme="4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numFmt numFmtId="169" formatCode="&quot;£&quot;#,##0"/>
      <fill>
        <patternFill patternType="solid">
          <fgColor indexed="64"/>
          <bgColor theme="4"/>
        </patternFill>
      </fill>
      <alignment horizontal="righ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4"/>
        <name val="Microsoft Sans Serif"/>
        <scheme val="minor"/>
      </font>
      <numFmt numFmtId="169" formatCode="&quot;£&quot;#,##0"/>
      <fill>
        <patternFill patternType="solid">
          <fgColor indexed="64"/>
          <bgColor theme="3"/>
        </patternFill>
      </fill>
      <alignment horizontal="right" vertical="center" textRotation="0" wrapText="0" indent="1" justifyLastLine="0" shrinkToFit="0" readingOrder="0"/>
      <border diagonalUp="0" diagonalDown="0">
        <left style="medium">
          <color theme="6" tint="0.79998168889431442"/>
        </left>
        <right style="medium">
          <color theme="6" tint="0.79998168889431442"/>
        </right>
        <top style="medium">
          <color theme="3"/>
        </top>
        <bottom style="medium">
          <color theme="6" tint="0.79998168889431442"/>
        </bottom>
      </border>
    </dxf>
    <dxf>
      <font>
        <strike val="0"/>
        <outline val="0"/>
        <shadow val="0"/>
        <u val="none"/>
        <vertAlign val="baseline"/>
        <sz val="10"/>
        <color theme="4"/>
        <name val="Microsoft Sans Serif"/>
        <scheme val="minor"/>
      </font>
      <numFmt numFmtId="169" formatCode="&quot;£&quot;#,##0"/>
      <fill>
        <patternFill patternType="solid">
          <fgColor indexed="64"/>
          <bgColor theme="3"/>
        </patternFill>
      </fill>
      <alignment horizontal="right" vertical="center" textRotation="0" wrapText="0" indent="1" justifyLastLine="0" shrinkToFit="0" readingOrder="0"/>
      <border diagonalUp="0" diagonalDown="0">
        <left style="medium">
          <color theme="6" tint="0.79998168889431442"/>
        </left>
        <right style="medium">
          <color theme="6" tint="0.79998168889431442"/>
        </right>
        <top style="medium">
          <color theme="3"/>
        </top>
        <bottom style="medium">
          <color theme="6" tint="0.79998168889431442"/>
        </bottom>
      </border>
    </dxf>
    <dxf>
      <font>
        <strike val="0"/>
        <outline val="0"/>
        <shadow val="0"/>
        <u val="none"/>
        <vertAlign val="baseline"/>
        <sz val="10"/>
        <color theme="4"/>
        <name val="Microsoft Sans Serif"/>
        <scheme val="minor"/>
      </font>
      <numFmt numFmtId="169" formatCode="&quot;£&quot;#,##0"/>
      <fill>
        <patternFill patternType="solid">
          <fgColor indexed="64"/>
          <bgColor theme="3"/>
        </patternFill>
      </fill>
      <alignment horizontal="righ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numFmt numFmtId="169" formatCode="&quot;£&quot;#,##0"/>
      <fill>
        <patternFill patternType="solid">
          <fgColor indexed="64"/>
          <bgColor theme="4"/>
        </patternFill>
      </fill>
      <alignment horizontal="right" vertical="center" textRotation="0" wrapText="0" indent="1" justifyLastLine="0" shrinkToFit="0" readingOrder="0"/>
      <border diagonalUp="0" diagonalDown="0">
        <left style="medium">
          <color theme="4" tint="0.79998168889431442"/>
        </left>
        <right style="medium">
          <color theme="4" tint="0.79998168889431442"/>
        </right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numFmt numFmtId="169" formatCode="&quot;£&quot;#,##0"/>
      <fill>
        <patternFill patternType="solid">
          <fgColor indexed="64"/>
          <bgColor theme="4"/>
        </patternFill>
      </fill>
      <alignment horizontal="right" vertical="center" textRotation="0" wrapText="0" indent="1" justifyLastLine="0" shrinkToFit="0" readingOrder="0"/>
      <border diagonalUp="0" diagonalDown="0">
        <left style="medium">
          <color theme="4" tint="0.79998168889431442"/>
        </left>
        <right style="medium">
          <color theme="4" tint="0.79998168889431442"/>
        </right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numFmt numFmtId="169" formatCode="&quot;£&quot;#,##0"/>
      <fill>
        <patternFill patternType="solid">
          <fgColor indexed="64"/>
          <bgColor theme="4"/>
        </patternFill>
      </fill>
      <alignment horizontal="right" vertical="center" textRotation="0" wrapText="0" indent="1" justifyLastLine="0" shrinkToFit="0" readingOrder="0"/>
      <border diagonalUp="0" diagonalDown="0">
        <right style="medium">
          <color theme="4" tint="0.79998168889431442"/>
        </right>
      </border>
    </dxf>
    <dxf>
      <font>
        <strike val="0"/>
        <outline val="0"/>
        <shadow val="0"/>
        <u val="none"/>
        <vertAlign val="baseline"/>
        <sz val="10"/>
        <color theme="4"/>
        <name val="Microsoft Sans Serif"/>
        <scheme val="minor"/>
      </font>
      <numFmt numFmtId="169" formatCode="&quot;£&quot;#,##0"/>
      <fill>
        <patternFill patternType="solid">
          <fgColor indexed="64"/>
          <bgColor theme="3"/>
        </patternFill>
      </fill>
      <alignment horizontal="right" vertical="center" textRotation="0" wrapText="0" indent="1" justifyLastLine="0" shrinkToFit="0" readingOrder="0"/>
      <border diagonalUp="0" diagonalDown="0">
        <left style="medium">
          <color theme="6" tint="0.79998168889431442"/>
        </left>
        <right style="medium">
          <color theme="6" tint="0.79998168889431442"/>
        </right>
        <top style="medium">
          <color theme="3"/>
        </top>
        <bottom style="medium">
          <color theme="6" tint="0.79998168889431442"/>
        </bottom>
      </border>
    </dxf>
    <dxf>
      <font>
        <strike val="0"/>
        <outline val="0"/>
        <shadow val="0"/>
        <u val="none"/>
        <vertAlign val="baseline"/>
        <sz val="10"/>
        <color theme="4"/>
        <name val="Microsoft Sans Serif"/>
        <scheme val="minor"/>
      </font>
      <numFmt numFmtId="169" formatCode="&quot;£&quot;#,##0"/>
      <fill>
        <patternFill patternType="solid">
          <fgColor indexed="64"/>
          <bgColor theme="3"/>
        </patternFill>
      </fill>
      <alignment horizontal="right" vertical="center" textRotation="0" wrapText="0" indent="1" justifyLastLine="0" shrinkToFit="0" readingOrder="0"/>
      <border diagonalUp="0" diagonalDown="0">
        <left style="medium">
          <color theme="6" tint="0.79998168889431442"/>
        </left>
        <right style="medium">
          <color theme="6" tint="0.79998168889431442"/>
        </right>
        <top style="medium">
          <color theme="3"/>
        </top>
        <bottom style="medium">
          <color theme="6" tint="0.79998168889431442"/>
        </bottom>
      </border>
    </dxf>
    <dxf>
      <font>
        <strike val="0"/>
        <outline val="0"/>
        <shadow val="0"/>
        <u val="none"/>
        <vertAlign val="baseline"/>
        <sz val="10"/>
        <color theme="4"/>
        <name val="Microsoft Sans Serif"/>
        <scheme val="minor"/>
      </font>
      <numFmt numFmtId="169" formatCode="&quot;£&quot;#,##0"/>
      <fill>
        <patternFill patternType="solid">
          <fgColor indexed="64"/>
          <bgColor theme="3"/>
        </patternFill>
      </fill>
      <alignment horizontal="right" vertical="center" textRotation="0" wrapText="0" indent="1" justifyLastLine="0" shrinkToFit="0" readingOrder="0"/>
      <border diagonalUp="0" diagonalDown="0">
        <left style="medium">
          <color theme="6" tint="0.79998168889431442"/>
        </left>
        <right style="medium">
          <color theme="6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numFmt numFmtId="170" formatCode="&quot;R$&quot;\ #,##0"/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numFmt numFmtId="170" formatCode="&quot;R$&quot;\ #,##0"/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numFmt numFmtId="170" formatCode="&quot;R$&quot;\ #,##0"/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numFmt numFmtId="170" formatCode="&quot;R$&quot;\ #,##0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border diagonalUp="0" diagonalDown="0">
        <left style="medium">
          <color theme="4" tint="0.79998168889431442"/>
        </left>
        <right style="medium">
          <color theme="4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numFmt numFmtId="170" formatCode="&quot;R$&quot;\ #,##0"/>
      <alignment horizontal="right" vertical="center" textRotation="0" wrapText="0" indent="1" justifyLastLine="0" shrinkToFit="0" readingOrder="0"/>
      <border diagonalUp="0" diagonalDown="0">
        <left style="medium">
          <color theme="4" tint="0.79998168889431442"/>
        </left>
        <right style="medium">
          <color theme="4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numFmt numFmtId="170" formatCode="&quot;R$&quot;\ #,##0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border>
        <left/>
        <right style="thin">
          <color theme="4" tint="0.39994506668294322"/>
        </right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numFmt numFmtId="170" formatCode="&quot;R$&quot;\ #,##0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border diagonalUp="0" diagonalDown="0">
        <left style="medium">
          <color theme="4" tint="0.79998168889431442"/>
        </left>
        <right style="medium">
          <color theme="6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numFmt numFmtId="170" formatCode="&quot;R$&quot;\ #,##0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border diagonalUp="0" diagonalDown="0">
        <left style="medium">
          <color theme="6" tint="0.79998168889431442"/>
        </left>
        <right style="medium">
          <color theme="6" tint="0.79995117038483843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numFmt numFmtId="170" formatCode="&quot;R$&quot;\ #,##0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border diagonalUp="0" diagonalDown="0">
        <left style="medium">
          <color theme="6" tint="0.79998168889431442"/>
        </left>
        <right style="medium">
          <color theme="6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numFmt numFmtId="170" formatCode="&quot;R$&quot;\ #,##0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border diagonalUp="0" diagonalDown="0">
        <left style="medium">
          <color theme="6" tint="0.79998168889431442"/>
        </left>
        <right style="medium">
          <color theme="6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numFmt numFmtId="170" formatCode="&quot;R$&quot;\ #,##0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border diagonalUp="0" diagonalDown="0">
        <left style="medium">
          <color theme="6" tint="0.79998168889431442"/>
        </left>
        <right style="medium">
          <color theme="6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numFmt numFmtId="170" formatCode="&quot;R$&quot;\ #,##0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border diagonalUp="0" diagonalDown="0">
        <left style="medium">
          <color theme="4" tint="0.79998168889431442"/>
        </left>
        <right style="medium">
          <color theme="4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numFmt numFmtId="170" formatCode="&quot;R$&quot;\ #,##0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border diagonalUp="0" diagonalDown="0">
        <left style="medium">
          <color theme="4" tint="0.79998168889431442"/>
        </left>
        <right style="medium">
          <color theme="4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numFmt numFmtId="170" formatCode="&quot;R$&quot;\ #,##0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border diagonalUp="0" diagonalDown="0">
        <left style="medium">
          <color theme="4" tint="0.79998168889431442"/>
        </left>
        <right style="medium">
          <color theme="4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numFmt numFmtId="170" formatCode="&quot;R$&quot;\ #,##0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border diagonalUp="0" diagonalDown="0">
        <left style="medium">
          <color theme="4" tint="0.79998168889431442"/>
        </left>
        <right style="medium">
          <color theme="4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numFmt numFmtId="170" formatCode="&quot;R$&quot;\ #,##0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border diagonalUp="0" diagonalDown="0">
        <left style="medium">
          <color theme="4" tint="0.79998168889431442"/>
        </left>
        <right style="medium">
          <color theme="4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numFmt numFmtId="170" formatCode="&quot;R$&quot;\ #,##0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border diagonalUp="0" diagonalDown="0">
        <left style="medium">
          <color theme="4" tint="0.79998168889431442"/>
        </left>
        <right style="medium">
          <color theme="4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numFmt numFmtId="170" formatCode="&quot;R$&quot;\ #,##0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border diagonalUp="0" diagonalDown="0">
        <left style="medium">
          <color theme="4" tint="0.79998168889431442"/>
        </left>
        <right style="medium">
          <color theme="4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numFmt numFmtId="170" formatCode="&quot;R$&quot;\ #,##0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border diagonalUp="0" diagonalDown="0">
        <left style="medium">
          <color theme="4" tint="0.79998168889431442"/>
        </left>
        <right style="medium">
          <color theme="4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numFmt numFmtId="170" formatCode="&quot;R$&quot;\ #,##0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border diagonalUp="0" diagonalDown="0">
        <left style="medium">
          <color theme="4" tint="0.79998168889431442"/>
        </left>
        <right style="medium">
          <color theme="4" tint="0.79998168889431442"/>
        </right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numFmt numFmtId="170" formatCode="&quot;R$&quot;\ #,##0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border diagonalUp="0" diagonalDown="0">
        <left/>
        <right style="medium">
          <color theme="4" tint="0.79998168889431442"/>
        </right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numFmt numFmtId="170" formatCode="&quot;R$&quot;\ #,##0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border diagonalUp="0" diagonalDown="0">
        <left style="thin">
          <color theme="4" tint="0.39994506668294322"/>
        </left>
        <right style="medium">
          <color theme="4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numFmt numFmtId="170" formatCode="&quot;R$&quot;\ #,##0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border diagonalUp="0" diagonalDown="0">
        <left style="medium">
          <color theme="4" tint="0.79998168889431442"/>
        </left>
        <right style="medium">
          <color theme="4" tint="0.79998168889431442"/>
        </right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numFmt numFmtId="170" formatCode="&quot;R$&quot;\ #,##0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border diagonalUp="0" diagonalDown="0">
        <left/>
        <right style="medium">
          <color theme="4" tint="0.79998168889431442"/>
        </right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numFmt numFmtId="170" formatCode="&quot;R$&quot;\ #,##0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border diagonalUp="0" diagonalDown="0">
        <left style="medium">
          <color theme="6" tint="0.79998168889431442"/>
        </left>
        <right style="medium">
          <color theme="6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numFmt numFmtId="170" formatCode="&quot;R$&quot;\ #,##0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border diagonalUp="0" diagonalDown="0">
        <left style="medium">
          <color theme="6" tint="0.79998168889431442"/>
        </left>
        <right style="medium">
          <color theme="6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numFmt numFmtId="170" formatCode="&quot;R$&quot;\ #,##0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border diagonalUp="0" diagonalDown="0">
        <left style="medium">
          <color theme="6" tint="0.79998168889431442"/>
        </left>
        <right style="medium">
          <color theme="6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numFmt numFmtId="170" formatCode="&quot;R$&quot;\ #,##0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border diagonalUp="0" diagonalDown="0">
        <left style="medium">
          <color theme="6" tint="0.79998168889431442"/>
        </left>
        <right style="medium">
          <color theme="6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numFmt numFmtId="170" formatCode="&quot;R$&quot;\ #,##0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border diagonalUp="0" diagonalDown="0">
        <left style="medium">
          <color theme="6" tint="0.79998168889431442"/>
        </left>
        <right style="medium">
          <color theme="6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numFmt numFmtId="170" formatCode="&quot;R$&quot;\ #,##0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border>
        <left/>
        <right style="thin">
          <color theme="4" tint="0.39994506668294322"/>
        </right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numFmt numFmtId="170" formatCode="&quot;R$&quot;\ #,##0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border diagonalUp="0" diagonalDown="0">
        <left style="medium">
          <color theme="6" tint="0.79998168889431442"/>
        </left>
        <right style="medium">
          <color theme="6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numFmt numFmtId="170" formatCode="&quot;R$&quot;\ #,##0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border diagonalUp="0" diagonalDown="0">
        <left style="thin">
          <color theme="4" tint="0.39994506668294322"/>
        </left>
        <right style="medium">
          <color theme="6" tint="0.79998168889431442"/>
        </right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numFmt numFmtId="170" formatCode="&quot;R$&quot;\ #,##0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border diagonalUp="0" diagonalDown="0">
        <left style="medium">
          <color theme="6" tint="0.79998168889431442"/>
        </left>
        <right style="medium">
          <color theme="6" tint="0.79998168889431442"/>
        </right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numFmt numFmtId="170" formatCode="&quot;R$&quot;\ #,##0"/>
      <alignment horizontal="right" vertical="center" textRotation="0" wrapText="0" relativeIndent="1" justifyLastLine="0" shrinkToFit="0" readingOrder="0"/>
      <border diagonalUp="0" diagonalDown="0">
        <right style="medium">
          <color theme="6" tint="0.79998168889431442"/>
        </right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numFmt numFmtId="170" formatCode="&quot;R$&quot;\ #,##0"/>
      <alignment horizontal="righ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numFmt numFmtId="170" formatCode="&quot;R$&quot;\ #,##0"/>
      <alignment horizontal="right" vertical="center" textRotation="0" wrapText="0" relativeIndent="1" justifyLastLine="0" shrinkToFit="0" readingOrder="0"/>
      <border diagonalUp="0" diagonalDown="0">
        <left/>
        <right style="medium">
          <color theme="6" tint="0.79998168889431442"/>
        </right>
      </border>
    </dxf>
    <dxf>
      <numFmt numFmtId="169" formatCode="&quot;£&quot;#,##0"/>
    </dxf>
    <dxf>
      <numFmt numFmtId="169" formatCode="&quot;£&quot;#,##0"/>
    </dxf>
    <dxf>
      <numFmt numFmtId="169" formatCode="&quot;£&quot;#,##0"/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fill>
        <patternFill patternType="solid">
          <fgColor indexed="64"/>
          <bgColor theme="4"/>
        </patternFill>
      </fill>
      <alignment horizontal="left" vertical="center" textRotation="0" indent="0" justifyLastLine="0" readingOrder="0"/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fill>
        <patternFill patternType="none">
          <fgColor indexed="64"/>
          <bgColor indexed="65"/>
        </patternFill>
      </fill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fill>
        <patternFill patternType="none">
          <fgColor indexed="64"/>
          <bgColor indexed="65"/>
        </patternFill>
      </fill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relativeIndent="1" justifyLastLine="0" readingOrder="0"/>
      <border diagonalUp="0" diagonalDown="0" outline="0">
        <left style="medium">
          <color theme="4" tint="0.79998168889431442"/>
        </left>
        <right style="medium">
          <color theme="4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alignment horizontal="left" vertical="center" textRotation="0" wrapText="0" relativeIndent="1" justifyLastLine="0" shrinkToFit="1" readingOrder="0"/>
      <border diagonalUp="0" diagonalDown="0" outline="0">
        <left style="medium">
          <color theme="4" tint="0.79998168889431442"/>
        </left>
        <right style="medium">
          <color theme="4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fill>
        <patternFill patternType="solid">
          <fgColor indexed="64"/>
          <bgColor theme="4"/>
        </patternFill>
      </fill>
      <alignment horizontal="left" vertical="center" textRotation="0" indent="0" justifyLastLine="0" readingOrder="0"/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alignment horizontal="left" vertical="center" textRotation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Microsoft Sans Serif"/>
        <scheme val="minor"/>
      </font>
      <numFmt numFmtId="169" formatCode="&quot;£&quot;#,##0"/>
      <fill>
        <patternFill patternType="solid">
          <fgColor indexed="64"/>
          <bgColor theme="3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 style="medium">
          <color theme="3"/>
        </right>
        <top style="medium">
          <color theme="3"/>
        </top>
        <bottom style="medium">
          <color theme="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Microsoft Sans Serif"/>
        <scheme val="minor"/>
      </font>
      <numFmt numFmtId="169" formatCode="&quot;£&quot;#,##0"/>
      <fill>
        <patternFill patternType="solid">
          <fgColor indexed="64"/>
          <bgColor theme="3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 style="medium">
          <color theme="4" tint="0.79998168889431442"/>
        </right>
        <top style="medium">
          <color theme="3"/>
        </top>
        <bottom style="medium">
          <color theme="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Microsoft Sans Serif"/>
        <scheme val="minor"/>
      </font>
      <numFmt numFmtId="169" formatCode="&quot;£&quot;#,##0"/>
      <fill>
        <patternFill patternType="solid">
          <fgColor indexed="64"/>
          <bgColor theme="3"/>
        </patternFill>
      </fill>
      <alignment horizontal="right" vertical="center" textRotation="0" wrapText="0" indent="0" justifyLastLine="0" shrinkToFit="0" readingOrder="0"/>
      <border diagonalUp="0" diagonalDown="0" outline="0">
        <left style="medium">
          <color theme="6" tint="0.79998168889431442"/>
        </left>
        <right style="medium">
          <color theme="6" tint="0.79998168889431442"/>
        </right>
        <top style="medium">
          <color theme="3"/>
        </top>
        <bottom style="medium">
          <color theme="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Microsoft Sans Serif"/>
        <scheme val="minor"/>
      </font>
      <fill>
        <patternFill patternType="solid">
          <fgColor indexed="64"/>
          <bgColor theme="3"/>
        </patternFill>
      </fill>
      <alignment horizontal="left" vertical="center" textRotation="0" wrapText="0" indent="1" justifyLastLine="0" shrinkToFit="0" readingOrder="0"/>
      <border diagonalUp="0" diagonalDown="0" outline="0">
        <left style="medium">
          <color theme="3"/>
        </left>
        <right style="medium">
          <color theme="6" tint="0.79998168889431442"/>
        </right>
        <top style="medium">
          <color theme="3"/>
        </top>
        <bottom style="medium">
          <color theme="3"/>
        </bottom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relativeIndent="1" justifyLastLine="0" shrinkToFit="1" readingOrder="0"/>
      <border diagonalUp="0" diagonalDown="0" outline="0">
        <left/>
        <right style="medium">
          <color theme="6" tint="0.79998168889431442"/>
        </right>
        <top/>
        <bottom/>
      </border>
    </dxf>
    <dxf>
      <border>
        <top style="medium">
          <color theme="3"/>
        </top>
      </border>
    </dxf>
    <dxf>
      <font>
        <strike val="0"/>
        <outline val="0"/>
        <shadow val="0"/>
        <u val="none"/>
        <vertAlign val="baseline"/>
        <sz val="10"/>
        <color theme="4"/>
        <name val="Microsoft Sans Serif"/>
        <scheme val="minor"/>
      </font>
      <fill>
        <patternFill patternType="solid">
          <fgColor indexed="64"/>
          <bgColor theme="3"/>
        </patternFill>
      </fill>
      <alignment horizontal="left" vertical="center" textRotation="0" indent="0" justifyLastLine="0" readingOrder="0"/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fill>
        <patternFill patternType="none">
          <fgColor indexed="64"/>
          <bgColor indexed="65"/>
        </patternFill>
      </fill>
      <alignment horizontal="left" vertical="center" textRotation="0" indent="0" justifyLastLine="0" readingOrder="0"/>
    </dxf>
    <dxf>
      <border>
        <bottom style="medium">
          <color theme="3"/>
        </bottom>
      </border>
    </dxf>
    <dxf>
      <font>
        <strike val="0"/>
        <outline val="0"/>
        <shadow val="0"/>
        <u val="none"/>
        <vertAlign val="baseline"/>
        <sz val="10"/>
        <color theme="4"/>
        <name val="Microsoft Sans Serif"/>
        <scheme val="minor"/>
      </font>
      <fill>
        <patternFill patternType="solid">
          <fgColor indexed="64"/>
          <bgColor theme="3"/>
        </patternFill>
      </fill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4"/>
        <name val="Microsoft Sans Serif"/>
        <scheme val="minor"/>
      </font>
      <numFmt numFmtId="169" formatCode="&quot;£&quot;#,##0"/>
      <fill>
        <patternFill patternType="solid">
          <fgColor indexed="64"/>
          <bgColor theme="3"/>
        </patternFill>
      </fill>
      <alignment horizontal="right" vertical="center" textRotation="0" wrapText="0" indent="0" justifyLastLine="0" shrinkToFit="0" readingOrder="0"/>
      <border diagonalUp="0" diagonalDown="0" outline="0">
        <left style="medium">
          <color theme="4" tint="0.79998168889431442"/>
        </left>
        <right style="medium">
          <color theme="3"/>
        </right>
        <top style="medium">
          <color theme="3"/>
        </top>
        <bottom style="medium">
          <color theme="6" tint="0.79998168889431442"/>
        </bottom>
      </border>
    </dxf>
    <dxf>
      <font>
        <strike val="0"/>
        <outline val="0"/>
        <shadow val="0"/>
        <u val="none"/>
        <vertAlign val="baseline"/>
        <sz val="10"/>
        <color theme="4"/>
        <name val="Microsoft Sans Serif"/>
        <scheme val="minor"/>
      </font>
      <numFmt numFmtId="169" formatCode="&quot;£&quot;#,##0"/>
      <fill>
        <patternFill patternType="solid">
          <fgColor indexed="64"/>
          <bgColor theme="3"/>
        </patternFill>
      </fill>
      <alignment horizontal="right" vertical="center" textRotation="0" wrapText="0" indent="0" justifyLastLine="0" shrinkToFit="0" readingOrder="0"/>
      <border diagonalUp="0" diagonalDown="0" outline="0">
        <left style="medium">
          <color theme="6" tint="0.79998168889431442"/>
        </left>
        <right style="medium">
          <color theme="4" tint="0.79998168889431442"/>
        </right>
        <top style="medium">
          <color theme="3"/>
        </top>
        <bottom style="medium">
          <color theme="3"/>
        </bottom>
      </border>
    </dxf>
    <dxf>
      <font>
        <strike val="0"/>
        <outline val="0"/>
        <shadow val="0"/>
        <u val="none"/>
        <vertAlign val="baseline"/>
        <sz val="10"/>
        <color theme="4"/>
        <name val="Microsoft Sans Serif"/>
        <scheme val="minor"/>
      </font>
      <numFmt numFmtId="169" formatCode="&quot;£&quot;#,##0"/>
      <fill>
        <patternFill patternType="solid">
          <fgColor indexed="64"/>
          <bgColor theme="3"/>
        </patternFill>
      </fill>
      <alignment horizontal="right" vertical="center" textRotation="0" wrapText="0" indent="0" justifyLastLine="0" shrinkToFit="0" readingOrder="0"/>
      <border diagonalUp="0" diagonalDown="0" outline="0">
        <left style="medium">
          <color theme="6" tint="0.79998168889431442"/>
        </left>
        <right style="medium">
          <color theme="4" tint="0.79998168889431442"/>
        </right>
        <top style="medium">
          <color theme="3"/>
        </top>
        <bottom style="medium">
          <color theme="3"/>
        </bottom>
      </border>
    </dxf>
    <dxf>
      <font>
        <strike val="0"/>
        <outline val="0"/>
        <shadow val="0"/>
        <u val="none"/>
        <vertAlign val="baseline"/>
        <sz val="10"/>
        <color theme="4"/>
        <name val="Microsoft Sans Serif"/>
        <scheme val="minor"/>
      </font>
      <fill>
        <patternFill patternType="solid">
          <fgColor indexed="64"/>
          <bgColor theme="3"/>
        </patternFill>
      </fill>
      <alignment horizontal="left" vertical="center" textRotation="0" wrapText="0" relativeIndent="1" justifyLastLine="0" readingOrder="0"/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relativeIndent="1" justifyLastLine="0" shrinkToFit="1" readingOrder="0"/>
      <border diagonalUp="0" diagonalDown="0" outline="0">
        <left style="medium">
          <color theme="4" tint="0.79998168889431442"/>
        </left>
        <right style="medium">
          <color theme="4" tint="0.79998168889431442"/>
        </right>
        <top/>
        <bottom/>
      </border>
    </dxf>
    <dxf>
      <border>
        <top style="medium">
          <color theme="3"/>
        </top>
      </border>
    </dxf>
    <dxf>
      <font>
        <strike val="0"/>
        <outline val="0"/>
        <shadow val="0"/>
        <u val="none"/>
        <vertAlign val="baseline"/>
        <sz val="10"/>
        <color theme="4"/>
        <name val="Microsoft Sans Serif"/>
        <scheme val="minor"/>
      </font>
      <fill>
        <patternFill patternType="solid">
          <fgColor indexed="64"/>
          <bgColor theme="3"/>
        </patternFill>
      </fill>
      <alignment horizontal="left" vertical="center" textRotation="0" indent="0" justifyLastLine="0" readingOrder="0"/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fill>
        <patternFill patternType="none">
          <fgColor indexed="64"/>
          <bgColor indexed="65"/>
        </patternFill>
      </fill>
      <alignment horizontal="left" vertical="center" textRotation="0" indent="0" justifyLastLine="0" readingOrder="0"/>
    </dxf>
    <dxf>
      <border>
        <bottom style="medium">
          <color theme="3"/>
        </bottom>
      </border>
    </dxf>
    <dxf>
      <font>
        <strike val="0"/>
        <outline val="0"/>
        <shadow val="0"/>
        <u val="none"/>
        <vertAlign val="baseline"/>
        <sz val="10"/>
        <color theme="4"/>
        <name val="Microsoft Sans Serif"/>
        <scheme val="minor"/>
      </font>
      <fill>
        <patternFill patternType="solid">
          <fgColor indexed="64"/>
          <bgColor theme="3"/>
        </patternFill>
      </fill>
      <alignment horizontal="left" vertical="center" textRotation="0" indent="0" justifyLastLine="0" readingOrder="0"/>
      <border diagonalUp="0" diagonalDown="0">
        <left style="medium">
          <color theme="4" tint="0.79998168889431442"/>
        </left>
        <right style="medium">
          <color theme="4" tint="0.79998168889431442"/>
        </right>
        <top/>
        <bottom/>
        <vertical style="medium">
          <color theme="4" tint="0.79998168889431442"/>
        </vertical>
        <horizontal/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numFmt numFmtId="169" formatCode="&quot;£&quot;#,##0"/>
      <fill>
        <patternFill patternType="solid">
          <fgColor indexed="64"/>
          <bgColor theme="4"/>
        </patternFill>
      </fill>
      <alignment horizontal="right" vertical="center" textRotation="0" wrapText="0" indent="0" justifyLastLine="0" shrinkToFit="0" readingOrder="0"/>
      <border diagonalUp="0" diagonalDown="0" outline="0">
        <left style="medium">
          <color theme="4" tint="0.79998168889431442"/>
        </left>
        <right style="medium">
          <color theme="4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numFmt numFmtId="169" formatCode="&quot;£&quot;#,##0"/>
      <fill>
        <patternFill patternType="solid">
          <fgColor indexed="64"/>
          <bgColor theme="4"/>
        </patternFill>
      </fill>
      <alignment horizontal="right" vertical="center" textRotation="0" wrapText="0" indent="0" justifyLastLine="0" shrinkToFit="0" readingOrder="0"/>
      <border diagonalUp="0" diagonalDown="0" outline="0">
        <left style="medium">
          <color theme="4" tint="0.79998168889431442"/>
        </left>
        <right style="medium">
          <color theme="4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numFmt numFmtId="169" formatCode="&quot;£&quot;#,##0"/>
      <fill>
        <patternFill patternType="solid">
          <fgColor indexed="64"/>
          <bgColor theme="4"/>
        </patternFill>
      </fill>
      <alignment horizontal="right" vertical="center" textRotation="0" wrapText="0" indent="0" justifyLastLine="0" shrinkToFit="0" readingOrder="0"/>
      <border diagonalUp="0" diagonalDown="0" outline="0">
        <left style="medium">
          <color theme="4" tint="0.79998168889431442"/>
        </left>
        <right style="medium">
          <color theme="4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relativeIndent="1" justifyLastLine="0" readingOrder="0"/>
      <border diagonalUp="0" diagonalDown="0" outline="0">
        <left/>
        <right style="medium">
          <color theme="4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relativeIndent="1" justifyLastLine="0" shrinkToFit="1" readingOrder="0"/>
      <border diagonalUp="0" diagonalDown="0" outline="0">
        <left style="medium">
          <color theme="4" tint="0.79998168889431442"/>
        </left>
        <right style="medium">
          <color theme="4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fill>
        <patternFill patternType="solid">
          <fgColor indexed="64"/>
          <bgColor theme="4"/>
        </patternFill>
      </fill>
      <alignment horizontal="left" vertical="center" textRotation="0" indent="0" justifyLastLine="0" readingOrder="0"/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fill>
        <patternFill patternType="none">
          <fgColor indexed="64"/>
          <bgColor indexed="65"/>
        </patternFill>
      </fill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fill>
        <patternFill patternType="none">
          <fgColor indexed="64"/>
          <bgColor indexed="65"/>
        </patternFill>
      </fill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numFmt numFmtId="169" formatCode="&quot;£&quot;#,##0"/>
      <fill>
        <patternFill patternType="solid">
          <fgColor indexed="64"/>
          <bgColor theme="4"/>
        </patternFill>
      </fill>
      <alignment horizontal="right" vertical="center" textRotation="0" wrapText="0" indent="0" justifyLastLine="0" shrinkToFit="0" readingOrder="0"/>
      <border diagonalUp="0" diagonalDown="0" outline="0">
        <left style="medium">
          <color theme="4" tint="0.79998168889431442"/>
        </left>
        <right style="medium">
          <color theme="4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numFmt numFmtId="169" formatCode="&quot;£&quot;#,##0"/>
      <fill>
        <patternFill patternType="solid">
          <fgColor indexed="64"/>
          <bgColor theme="4"/>
        </patternFill>
      </fill>
      <alignment horizontal="right" vertical="center" textRotation="0" wrapText="0" indent="0" justifyLastLine="0" shrinkToFit="0" readingOrder="0"/>
      <border diagonalUp="0" diagonalDown="0" outline="0">
        <left style="medium">
          <color theme="4" tint="0.79998168889431442"/>
        </left>
        <right style="medium">
          <color theme="4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numFmt numFmtId="169" formatCode="&quot;£&quot;#,##0"/>
      <fill>
        <patternFill patternType="solid">
          <fgColor indexed="64"/>
          <bgColor theme="4"/>
        </patternFill>
      </fill>
      <alignment horizontal="right" vertical="center" textRotation="0" wrapText="0" indent="0" justifyLastLine="0" shrinkToFit="0" readingOrder="0"/>
      <border diagonalUp="0" diagonalDown="0" outline="0">
        <left style="medium">
          <color theme="4" tint="0.79998168889431442"/>
        </left>
        <right style="medium">
          <color theme="4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relativeIndent="1" justifyLastLine="0" readingOrder="0"/>
      <border diagonalUp="0" diagonalDown="0" outline="0">
        <left/>
        <right style="medium">
          <color theme="4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relativeIndent="1" justifyLastLine="0" shrinkToFit="1" readingOrder="0"/>
      <border diagonalUp="0" diagonalDown="0" outline="0">
        <left/>
        <right style="medium">
          <color theme="4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fill>
        <patternFill patternType="solid">
          <fgColor indexed="64"/>
          <bgColor theme="4"/>
        </patternFill>
      </fill>
      <alignment horizontal="left" vertical="center" textRotation="0" indent="0" justifyLastLine="0" readingOrder="0"/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fill>
        <patternFill patternType="none">
          <fgColor indexed="64"/>
          <bgColor indexed="65"/>
        </patternFill>
      </fill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fill>
        <patternFill patternType="none">
          <fgColor indexed="64"/>
          <bgColor indexed="65"/>
        </patternFill>
      </fill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relativeIndent="1" justifyLastLine="0" readingOrder="0"/>
      <border diagonalUp="0" diagonalDown="0" outline="0">
        <left/>
        <right style="medium">
          <color theme="4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relativeIndent="1" justifyLastLine="0" shrinkToFit="1" readingOrder="0"/>
      <border diagonalUp="0" diagonalDown="0" outline="0">
        <left style="medium">
          <color theme="4" tint="0.79998168889431442"/>
        </left>
        <right style="medium">
          <color theme="4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fill>
        <patternFill patternType="solid">
          <fgColor indexed="64"/>
          <bgColor theme="4"/>
        </patternFill>
      </fill>
      <alignment horizontal="left" vertical="center" textRotation="0" indent="0" justifyLastLine="0" readingOrder="0"/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fill>
        <patternFill patternType="none">
          <fgColor indexed="64"/>
          <bgColor indexed="65"/>
        </patternFill>
      </fill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fill>
        <patternFill patternType="none">
          <fgColor indexed="64"/>
          <bgColor indexed="65"/>
        </patternFill>
      </fill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numFmt numFmtId="169" formatCode="&quot;£&quot;#,##0"/>
      <fill>
        <patternFill patternType="solid">
          <fgColor indexed="64"/>
          <bgColor theme="4"/>
        </patternFill>
      </fill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numFmt numFmtId="169" formatCode="&quot;£&quot;#,##0"/>
      <fill>
        <patternFill patternType="solid">
          <fgColor indexed="64"/>
          <bgColor theme="4"/>
        </patternFill>
      </fill>
      <alignment horizontal="right" vertical="center" textRotation="0" wrapText="0" indent="0" justifyLastLine="0" shrinkToFit="0" readingOrder="0"/>
      <border diagonalUp="0" diagonalDown="0" outline="0">
        <left style="medium">
          <color theme="4" tint="0.79998168889431442"/>
        </left>
        <right style="medium">
          <color theme="4" tint="0.79998168889431442"/>
        </right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numFmt numFmtId="169" formatCode="&quot;£&quot;#,##0"/>
      <fill>
        <patternFill patternType="solid">
          <fgColor indexed="64"/>
          <bgColor theme="4"/>
        </patternFill>
      </fill>
      <alignment horizontal="right" vertical="center" textRotation="0" wrapText="0" indent="0" justifyLastLine="0" shrinkToFit="0" readingOrder="0"/>
      <border diagonalUp="0" diagonalDown="0" outline="0">
        <right style="medium">
          <color theme="4" tint="0.79998168889431442"/>
        </right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relativeIndent="1" justifyLastLine="0" readingOrder="0"/>
      <border diagonalUp="0" diagonalDown="0" outline="0">
        <left/>
        <right style="medium">
          <color theme="4" tint="0.79998168889431442"/>
        </right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relativeIndent="1" justifyLastLine="0" shrinkToFit="1" readingOrder="0"/>
      <border diagonalUp="0" diagonalDown="0" outline="0">
        <left/>
        <right style="medium">
          <color theme="4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fill>
        <patternFill patternType="solid">
          <fgColor indexed="64"/>
          <bgColor theme="4"/>
        </patternFill>
      </fill>
      <alignment horizontal="left" vertical="center" textRotation="0" indent="0" justifyLastLine="0" readingOrder="0"/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fill>
        <patternFill patternType="none">
          <fgColor indexed="64"/>
          <bgColor indexed="65"/>
        </patternFill>
      </fill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fill>
        <patternFill patternType="none">
          <fgColor indexed="64"/>
          <bgColor indexed="65"/>
        </patternFill>
      </fill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4"/>
        <name val="Microsoft Sans Serif"/>
        <scheme val="minor"/>
      </font>
      <fill>
        <patternFill patternType="solid">
          <fgColor indexed="64"/>
          <bgColor theme="3"/>
        </patternFill>
      </fill>
      <alignment horizontal="left" vertical="center" textRotation="0" wrapText="0" relativeIndent="1" justifyLastLine="0" readingOrder="0"/>
      <border diagonalUp="0" diagonalDown="0">
        <left style="medium">
          <color theme="4" tint="0.79998168889431442"/>
        </left>
        <right style="medium">
          <color theme="4" tint="0.79998168889431442"/>
        </right>
        <top/>
        <bottom/>
        <horizontal/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relativeIndent="1" justifyLastLine="0" shrinkToFit="1" readingOrder="0"/>
      <border diagonalUp="0" diagonalDown="0" outline="0">
        <left style="medium">
          <color theme="6" tint="0.79998168889431442"/>
        </left>
        <right style="medium">
          <color theme="6" tint="0.79998168889431442"/>
        </right>
        <top/>
        <bottom/>
      </border>
    </dxf>
    <dxf>
      <border>
        <top style="medium">
          <color theme="3"/>
        </top>
      </border>
    </dxf>
    <dxf>
      <font>
        <strike val="0"/>
        <outline val="0"/>
        <shadow val="0"/>
        <u val="none"/>
        <vertAlign val="baseline"/>
        <sz val="10"/>
        <color theme="4"/>
        <name val="Microsoft Sans Serif"/>
        <scheme val="minor"/>
      </font>
      <fill>
        <patternFill patternType="solid">
          <fgColor indexed="64"/>
          <bgColor theme="3"/>
        </patternFill>
      </fill>
      <alignment horizontal="left" vertical="center" textRotation="0" indent="0" justifyLastLine="0" readingOrder="0"/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fill>
        <patternFill patternType="none">
          <fgColor indexed="64"/>
          <bgColor indexed="65"/>
        </patternFill>
      </fill>
      <alignment horizontal="left" vertical="center" textRotation="0" indent="0" justifyLastLine="0" readingOrder="0"/>
    </dxf>
    <dxf>
      <border>
        <bottom style="medium">
          <color theme="3"/>
        </bottom>
      </border>
    </dxf>
    <dxf>
      <font>
        <strike val="0"/>
        <outline val="0"/>
        <shadow val="0"/>
        <u val="none"/>
        <vertAlign val="baseline"/>
        <sz val="10"/>
        <color theme="4"/>
        <name val="Microsoft Sans Serif"/>
        <scheme val="minor"/>
      </font>
      <fill>
        <patternFill patternType="solid">
          <fgColor indexed="64"/>
          <bgColor theme="3"/>
        </patternFill>
      </fill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4"/>
        <name val="Microsoft Sans Serif"/>
        <scheme val="minor"/>
      </font>
      <fill>
        <patternFill patternType="solid">
          <fgColor indexed="64"/>
          <bgColor theme="3"/>
        </patternFill>
      </fill>
      <alignment horizontal="left" vertical="center" textRotation="0" wrapText="0" relativeIndent="1" justifyLastLine="0" readingOrder="0"/>
      <border diagonalUp="0" diagonalDown="0">
        <left style="medium">
          <color theme="3"/>
        </left>
        <right style="medium">
          <color theme="6" tint="0.79998168889431442"/>
        </right>
        <top style="medium">
          <color theme="3"/>
        </top>
        <bottom style="medium">
          <color theme="3"/>
        </bottom>
        <vertical/>
        <horizontal/>
      </border>
    </dxf>
    <dxf>
      <border>
        <top style="medium">
          <color theme="3"/>
        </top>
      </border>
    </dxf>
    <dxf>
      <font>
        <strike val="0"/>
        <outline val="0"/>
        <shadow val="0"/>
        <u val="none"/>
        <vertAlign val="baseline"/>
        <sz val="10"/>
        <color theme="4"/>
        <name val="Microsoft Sans Serif"/>
        <scheme val="minor"/>
      </font>
      <fill>
        <patternFill patternType="solid">
          <fgColor indexed="64"/>
          <bgColor theme="3"/>
        </patternFill>
      </fill>
      <alignment horizontal="left" vertical="center" textRotation="0" indent="0" justifyLastLine="0" readingOrder="0"/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fill>
        <patternFill patternType="none">
          <fgColor indexed="64"/>
          <bgColor indexed="65"/>
        </patternFill>
      </fill>
      <alignment horizontal="left" vertical="center" textRotation="0" indent="0" justifyLastLine="0" readingOrder="0"/>
    </dxf>
    <dxf>
      <border>
        <bottom style="medium">
          <color theme="3"/>
        </bottom>
      </border>
    </dxf>
    <dxf>
      <font>
        <strike val="0"/>
        <outline val="0"/>
        <shadow val="0"/>
        <u val="none"/>
        <vertAlign val="baseline"/>
        <sz val="10"/>
        <color theme="4"/>
        <name val="Microsoft Sans Serif"/>
        <scheme val="minor"/>
      </font>
      <fill>
        <patternFill patternType="solid">
          <fgColor indexed="64"/>
          <bgColor theme="3"/>
        </patternFill>
      </fill>
      <alignment horizontal="left" vertical="center" textRotation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Microsoft Sans Serif"/>
        <scheme val="minor"/>
      </font>
      <numFmt numFmtId="169" formatCode="&quot;£&quot;#,##0"/>
      <fill>
        <patternFill patternType="solid">
          <fgColor indexed="64"/>
          <bgColor theme="3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 style="medium">
          <color theme="3"/>
        </right>
        <top style="medium">
          <color theme="3"/>
        </top>
        <bottom style="medium">
          <color theme="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Microsoft Sans Serif"/>
        <scheme val="minor"/>
      </font>
      <numFmt numFmtId="169" formatCode="&quot;£&quot;#,##0"/>
      <fill>
        <patternFill patternType="solid">
          <fgColor indexed="64"/>
          <bgColor theme="3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 style="medium">
          <color theme="6" tint="0.79998168889431442"/>
        </right>
        <top style="medium">
          <color theme="3"/>
        </top>
        <bottom style="medium">
          <color theme="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Microsoft Sans Serif"/>
        <scheme val="minor"/>
      </font>
      <numFmt numFmtId="169" formatCode="&quot;£&quot;#,##0"/>
      <fill>
        <patternFill patternType="solid">
          <fgColor indexed="64"/>
          <bgColor theme="3"/>
        </patternFill>
      </fill>
      <alignment horizontal="right" vertical="center" textRotation="0" wrapText="0" indent="0" justifyLastLine="0" shrinkToFit="0" readingOrder="0"/>
      <border diagonalUp="0" diagonalDown="0" outline="0">
        <left style="medium">
          <color theme="6" tint="0.79998168889431442"/>
        </left>
        <right style="medium">
          <color theme="6" tint="0.79998168889431442"/>
        </right>
        <top style="medium">
          <color theme="3"/>
        </top>
        <bottom style="medium">
          <color theme="6" tint="0.7999816888943144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Microsoft Sans Serif"/>
        <scheme val="minor"/>
      </font>
      <fill>
        <patternFill patternType="solid">
          <fgColor indexed="64"/>
          <bgColor theme="3"/>
        </patternFill>
      </fill>
      <alignment horizontal="left" vertical="center" textRotation="0" wrapText="0" indent="1" justifyLastLine="0" shrinkToFit="0" readingOrder="0"/>
      <border diagonalUp="0" diagonalDown="0" outline="0">
        <left style="medium">
          <color theme="3"/>
        </left>
        <right/>
        <top style="medium">
          <color theme="3"/>
        </top>
        <bottom style="medium">
          <color theme="3"/>
        </bottom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relativeIndent="1" justifyLastLine="0" shrinkToFit="1" readingOrder="0"/>
      <border diagonalUp="0" diagonalDown="0" outline="0">
        <left style="medium">
          <color theme="4" tint="0.79998168889431442"/>
        </left>
        <right style="medium">
          <color theme="6" tint="0.79998168889431442"/>
        </right>
        <top/>
        <bottom/>
      </border>
    </dxf>
    <dxf>
      <border>
        <top style="medium">
          <color theme="3"/>
        </top>
      </border>
    </dxf>
    <dxf>
      <font>
        <strike val="0"/>
        <outline val="0"/>
        <shadow val="0"/>
        <u val="none"/>
        <vertAlign val="baseline"/>
        <sz val="10"/>
        <color theme="4"/>
        <name val="Microsoft Sans Serif"/>
        <scheme val="minor"/>
      </font>
      <fill>
        <patternFill patternType="solid">
          <fgColor indexed="64"/>
          <bgColor theme="3"/>
        </patternFill>
      </fill>
      <alignment horizontal="left" vertical="center" textRotation="0" indent="0" justifyLastLine="0" readingOrder="0"/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fill>
        <patternFill patternType="none">
          <fgColor indexed="64"/>
          <bgColor indexed="65"/>
        </patternFill>
      </fill>
      <alignment horizontal="left" vertical="center" textRotation="0" indent="0" justifyLastLine="0" readingOrder="0"/>
    </dxf>
    <dxf>
      <border>
        <bottom style="medium">
          <color theme="3"/>
        </bottom>
      </border>
    </dxf>
    <dxf>
      <font>
        <strike val="0"/>
        <outline val="0"/>
        <shadow val="0"/>
        <u val="none"/>
        <vertAlign val="baseline"/>
        <sz val="10"/>
        <color theme="4"/>
        <name val="Microsoft Sans Serif"/>
        <scheme val="minor"/>
      </font>
      <fill>
        <patternFill patternType="solid">
          <fgColor indexed="64"/>
          <bgColor theme="3"/>
        </patternFill>
      </fill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4"/>
        <name val="Microsoft Sans Serif"/>
        <scheme val="minor"/>
      </font>
      <numFmt numFmtId="169" formatCode="&quot;£&quot;#,##0"/>
      <fill>
        <patternFill patternType="solid">
          <fgColor indexed="64"/>
          <bgColor theme="3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theme="6" tint="0.79998168889431442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font>
        <strike val="0"/>
        <outline val="0"/>
        <shadow val="0"/>
        <u val="none"/>
        <vertAlign val="baseline"/>
        <sz val="10"/>
        <color theme="4"/>
        <name val="Microsoft Sans Serif"/>
        <scheme val="minor"/>
      </font>
      <numFmt numFmtId="169" formatCode="&quot;£&quot;#,##0"/>
      <fill>
        <patternFill patternType="solid">
          <fgColor indexed="64"/>
          <bgColor theme="3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theme="6" tint="0.79998168889431442"/>
        </left>
        <right style="medium">
          <color theme="6" tint="0.79998168889431442"/>
        </right>
        <top style="medium">
          <color theme="3"/>
        </top>
        <bottom style="medium">
          <color theme="3"/>
        </bottom>
      </border>
    </dxf>
    <dxf>
      <numFmt numFmtId="169" formatCode="&quot;£&quot;#,##0"/>
      <border diagonalUp="0" diagonalDown="0">
        <left style="medium">
          <color theme="6" tint="0.79998168889431442"/>
        </left>
        <right style="medium">
          <color theme="4" tint="0.79998168889431442"/>
        </right>
        <top style="medium">
          <color theme="3"/>
        </top>
        <bottom style="medium">
          <color theme="3"/>
        </bottom>
      </border>
    </dxf>
    <dxf>
      <font>
        <strike val="0"/>
        <outline val="0"/>
        <shadow val="0"/>
        <u val="none"/>
        <vertAlign val="baseline"/>
        <sz val="10"/>
        <color theme="4"/>
        <name val="Microsoft Sans Serif"/>
        <scheme val="minor"/>
      </font>
      <fill>
        <patternFill patternType="solid">
          <fgColor indexed="64"/>
          <bgColor theme="3"/>
        </patternFill>
      </fill>
      <alignment horizontal="left" vertical="center" textRotation="0" wrapText="0" relativeIndent="1" justifyLastLine="0" readingOrder="0"/>
      <border diagonalUp="0" diagonalDown="0">
        <left style="medium">
          <color theme="3"/>
        </left>
        <right style="medium">
          <color theme="4" tint="0.79998168889431442"/>
        </right>
        <top style="medium">
          <color theme="3"/>
        </top>
        <bottom style="medium">
          <color theme="3"/>
        </bottom>
        <vertical/>
        <horizontal/>
      </border>
    </dxf>
    <dxf>
      <font>
        <b val="0"/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border diagonalUp="0" diagonalDown="0" outline="0">
        <left style="medium">
          <color theme="6" tint="0.79998168889431442"/>
        </left>
        <right style="medium">
          <color theme="6" tint="0.79998168889431442"/>
        </right>
      </border>
    </dxf>
    <dxf>
      <border>
        <top style="medium">
          <color theme="3"/>
        </top>
      </border>
    </dxf>
    <dxf>
      <font>
        <strike val="0"/>
        <outline val="0"/>
        <shadow val="0"/>
        <u val="none"/>
        <vertAlign val="baseline"/>
        <sz val="10"/>
        <color theme="4"/>
        <name val="Microsoft Sans Serif"/>
        <scheme val="minor"/>
      </font>
      <fill>
        <patternFill patternType="solid">
          <fgColor indexed="64"/>
          <bgColor theme="3"/>
        </patternFill>
      </fill>
      <alignment horizontal="left" vertical="center" textRotation="0" indent="0" justifyLastLine="0" readingOrder="0"/>
      <border diagonalUp="0" diagonalDown="0">
        <left style="medium">
          <color theme="4" tint="0.79998168889431442"/>
        </left>
        <right style="medium">
          <color theme="4" tint="0.79998168889431442"/>
        </right>
        <top/>
        <bottom/>
        <vertical style="medium">
          <color theme="4" tint="0.79998168889431442"/>
        </vertical>
        <horizontal/>
      </border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strike val="0"/>
        <outline val="0"/>
        <shadow val="0"/>
        <u val="none"/>
        <vertAlign val="baseline"/>
        <sz val="10"/>
        <color theme="3"/>
        <name val="Microsoft Sans Serif"/>
        <scheme val="minor"/>
      </font>
      <fill>
        <patternFill patternType="none">
          <fgColor indexed="64"/>
          <bgColor indexed="65"/>
        </patternFill>
      </fill>
      <alignment horizontal="left" vertical="center" textRotation="0" indent="0" justifyLastLine="0" readingOrder="0"/>
    </dxf>
    <dxf>
      <border>
        <bottom style="medium">
          <color theme="3"/>
        </bottom>
      </border>
    </dxf>
    <dxf>
      <font>
        <strike val="0"/>
        <outline val="0"/>
        <shadow val="0"/>
        <u val="none"/>
        <vertAlign val="baseline"/>
        <sz val="10"/>
        <color theme="4"/>
        <name val="Microsoft Sans Serif"/>
        <scheme val="minor"/>
      </font>
      <fill>
        <patternFill patternType="solid">
          <fgColor indexed="64"/>
          <bgColor theme="3"/>
        </patternFill>
      </fill>
      <alignment horizontal="left" vertical="center" textRotation="0" indent="0" justifyLastLine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font>
        <b val="0"/>
        <i val="0"/>
      </font>
    </dxf>
    <dxf>
      <font>
        <b/>
        <i val="0"/>
      </font>
    </dxf>
    <dxf>
      <font>
        <b/>
        <i val="0"/>
        <color theme="3"/>
      </font>
      <fill>
        <patternFill>
          <bgColor theme="4"/>
        </patternFill>
      </fill>
    </dxf>
    <dxf>
      <font>
        <b val="0"/>
        <i val="0"/>
      </font>
    </dxf>
    <dxf>
      <font>
        <b/>
        <i val="0"/>
      </font>
    </dxf>
    <dxf>
      <font>
        <b/>
        <i val="0"/>
      </font>
    </dxf>
  </dxfs>
  <tableStyles count="2" defaultTableStyle="TableStyleMedium9">
    <tableStyle name="Orçamento" pivot="0" count="3" xr9:uid="{00000000-0011-0000-FFFF-FFFF00000000}">
      <tableStyleElement type="headerRow" dxfId="159"/>
      <tableStyleElement type="totalRow" dxfId="158"/>
      <tableStyleElement type="firstColumn" dxfId="157"/>
    </tableStyle>
    <tableStyle name="Transporte" pivot="0" count="3" xr9:uid="{00000000-0011-0000-FFFF-FFFF01000000}">
      <tableStyleElement type="headerRow" dxfId="156"/>
      <tableStyleElement type="totalRow" dxfId="155"/>
      <tableStyleElement type="firstColumn" dxfId="154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1.xml" Id="rId2" /><Relationship Type="http://schemas.openxmlformats.org/officeDocument/2006/relationships/worksheet" Target="/xl/worksheets/sheet11.xml" Id="rId1" /><Relationship Type="http://schemas.openxmlformats.org/officeDocument/2006/relationships/calcChain" Target="/xl/calcChain.xml" Id="rId5" /><Relationship Type="http://schemas.openxmlformats.org/officeDocument/2006/relationships/sharedStrings" Target="/xl/sharedStrings.xml" Id="rId4" /></Relationships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radia" displayName="Moradia" ref="B10:E21" totalsRowCount="1" headerRowDxfId="153" dataDxfId="151" totalsRowDxfId="149" headerRowBorderDxfId="152" tableBorderDxfId="150" totalsRowBorderDxfId="148">
  <autoFilter ref="B10:E20" xr:uid="{00000000-0009-0000-0100-000001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MORADIA" totalsRowLabel="Total" dataDxfId="147" totalsRowDxfId="146"/>
    <tableColumn id="2" xr3:uid="{00000000-0010-0000-0000-000002000000}" name="Custo previsto" totalsRowFunction="sum" dataDxfId="47" totalsRowDxfId="145"/>
    <tableColumn id="3" xr3:uid="{00000000-0010-0000-0000-000003000000}" name="Custo Real" totalsRowFunction="sum" dataDxfId="46" totalsRowDxfId="144"/>
    <tableColumn id="4" xr3:uid="{00000000-0010-0000-0000-000004000000}" name="Diferença" totalsRowFunction="sum" dataDxfId="45" totalsRowDxfId="143">
      <calculatedColumnFormula>Moradia[[#This Row],[Custo previsto]]-Moradia[[#This Row],[Custo Real]]</calculatedColumnFormula>
    </tableColumn>
  </tableColumns>
  <tableStyleInfo name="Orçamento" showFirstColumn="1" showLastColumn="0" showRowStripes="1" showColumnStripes="0"/>
  <extLst>
    <ext xmlns:x14="http://schemas.microsoft.com/office/spreadsheetml/2009/9/main" uri="{504A1905-F514-4f6f-8877-14C23A59335A}">
      <x14:table altTextSummary="Insira os Custos reais e projetados de moradia nesta tabela. A diferença é calculada automaticamente e os ícones são atualizados"/>
    </ext>
  </extLst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Seguro" displayName="Seguro" ref="B33:E38" totalsRowCount="1" headerRowDxfId="142" dataDxfId="140" totalsRowDxfId="138" headerRowBorderDxfId="141" tableBorderDxfId="139" totalsRowBorderDxfId="137">
  <autoFilter ref="B33:E37" xr:uid="{00000000-0009-0000-0100-00000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100-000001000000}" name="SEGURO" totalsRowLabel="Total" dataDxfId="136" totalsRowDxfId="135"/>
    <tableColumn id="2" xr3:uid="{00000000-0010-0000-0100-000002000000}" name="Custo previsto" totalsRowFunction="sum" dataDxfId="44" totalsRowDxfId="134"/>
    <tableColumn id="3" xr3:uid="{00000000-0010-0000-0100-000003000000}" name="Custo Real" totalsRowFunction="sum" dataDxfId="43" totalsRowDxfId="133"/>
    <tableColumn id="4" xr3:uid="{00000000-0010-0000-0100-000004000000}" name="Diferença" totalsRowFunction="sum" dataDxfId="42" totalsRowDxfId="132">
      <calculatedColumnFormula>Seguro[[#This Row],[Custo previsto]]-Seguro[[#This Row],[Custo Real]]</calculatedColumnFormula>
    </tableColumn>
  </tableColumns>
  <tableStyleInfo name="Orçamento" showFirstColumn="1" showLastColumn="0" showRowStripes="1" showColumnStripes="0"/>
  <extLst>
    <ext xmlns:x14="http://schemas.microsoft.com/office/spreadsheetml/2009/9/main" uri="{504A1905-F514-4f6f-8877-14C23A59335A}">
      <x14:table altTextSummary="Insira os Custos reais e projetados de seguro nesta tabela. A diferença é calculada automaticamente e os ícones são atualizados"/>
    </ext>
  </extLst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Animais de estimação" displayName="Animais_de_estimação" ref="B46:E52" totalsRowCount="1" headerRowDxfId="124" dataDxfId="122" totalsRowDxfId="120" headerRowBorderDxfId="123" tableBorderDxfId="121" totalsRowBorderDxfId="119">
  <tableColumns count="4">
    <tableColumn id="1" xr3:uid="{00000000-0010-0000-0300-000001000000}" name="ANIMAIS DE ESTIMAÇÃO" totalsRowLabel="Total" dataDxfId="118" totalsRowDxfId="117"/>
    <tableColumn id="2" xr3:uid="{00000000-0010-0000-0300-000002000000}" name="Custo previsto" totalsRowFunction="sum" dataDxfId="38" totalsRowDxfId="11"/>
    <tableColumn id="3" xr3:uid="{00000000-0010-0000-0300-000003000000}" name="Custo Real" totalsRowFunction="sum" dataDxfId="37" totalsRowDxfId="10"/>
    <tableColumn id="4" xr3:uid="{00000000-0010-0000-0300-000004000000}" name="Diferença" totalsRowFunction="sum" dataDxfId="36" totalsRowDxfId="9"/>
  </tableColumns>
  <tableStyleInfo name="Orçamento" showFirstColumn="1" showLastColumn="0" showRowStripes="1" showColumnStripes="0"/>
  <extLst>
    <ext xmlns:x14="http://schemas.microsoft.com/office/spreadsheetml/2009/9/main" uri="{504A1905-F514-4f6f-8877-14C23A59335A}">
      <x14:table altTextSummary="Insira os Custos reais e projetados com animais de estimação nesta tabela. A diferença é calculada automaticamente e os ícones são atualizados"/>
    </ext>
  </extLst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4000000}" name="PresentesEDoações" displayName="PresentesEDoações" ref="G44:J48" totalsRowCount="1" headerRowDxfId="116" dataDxfId="115" totalsRowDxfId="113" tableBorderDxfId="114">
  <autoFilter ref="G44:J47" xr:uid="{00000000-0009-0000-0100-00000B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400-000001000000}" name="PRESENTES E DOAÇÕES" totalsRowLabel="Total" dataDxfId="112" totalsRowDxfId="111"/>
    <tableColumn id="2" xr3:uid="{00000000-0010-0000-0400-000002000000}" name="Custo previsto" totalsRowFunction="sum" dataDxfId="35" totalsRowDxfId="110"/>
    <tableColumn id="3" xr3:uid="{00000000-0010-0000-0400-000003000000}" name="Custo Real" totalsRowFunction="sum" dataDxfId="34" totalsRowDxfId="109"/>
    <tableColumn id="4" xr3:uid="{00000000-0010-0000-0400-000004000000}" name="Diferença" totalsRowFunction="sum" dataDxfId="33" totalsRowDxfId="108">
      <calculatedColumnFormula>PresentesEDoações[[#This Row],[Custo previsto]]-PresentesEDoações[[#This Row],[Custo Real]]</calculatedColumnFormula>
    </tableColumn>
  </tableColumns>
  <tableStyleInfo name="Transporte" showFirstColumn="1" showLastColumn="0" showRowStripes="1" showColumnStripes="0"/>
  <extLst>
    <ext xmlns:x14="http://schemas.microsoft.com/office/spreadsheetml/2009/9/main" uri="{504A1905-F514-4f6f-8877-14C23A59335A}">
      <x14:table altTextSummary="Insira os custos reais e projetados para presentes e doações nesta tabela. A diferença é calculada automaticamente e os ícones são atualizados"/>
    </ext>
  </extLst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Comida" displayName="Alimentação" ref="B40:E44" totalsRowCount="1" headerRowDxfId="107" dataDxfId="106" totalsRowDxfId="104" tableBorderDxfId="105">
  <tableColumns count="4">
    <tableColumn id="1" xr3:uid="{00000000-0010-0000-0500-000001000000}" name="COMIDA" totalsRowLabel="Total" dataDxfId="103" totalsRowDxfId="102"/>
    <tableColumn id="2" xr3:uid="{00000000-0010-0000-0500-000002000000}" name="Custo previsto" totalsRowFunction="sum" dataDxfId="32" totalsRowDxfId="8"/>
    <tableColumn id="3" xr3:uid="{00000000-0010-0000-0500-000003000000}" name="Custo Real" totalsRowFunction="sum" dataDxfId="31" totalsRowDxfId="7"/>
    <tableColumn id="4" xr3:uid="{00000000-0010-0000-0500-000004000000}" name="Diferença" totalsRowFunction="sum" dataDxfId="30" totalsRowDxfId="6"/>
  </tableColumns>
  <tableStyleInfo name="Transporte" showFirstColumn="1" showLastColumn="0" showRowStripes="1" showColumnStripes="0"/>
  <extLst>
    <ext xmlns:x14="http://schemas.microsoft.com/office/spreadsheetml/2009/9/main" uri="{504A1905-F514-4f6f-8877-14C23A59335A}">
      <x14:table altTextSummary="Insira os Custos reais e projetados com alimentação nesta tabela. A diferença é calculada automaticamente e os ícones são atualizados"/>
    </ext>
  </extLst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Impostos" displayName="Impostos" ref="G31:J36" totalsRowCount="1" headerRowDxfId="101" dataDxfId="100" totalsRowDxfId="98" tableBorderDxfId="99">
  <autoFilter ref="G31:J35" xr:uid="{00000000-0009-0000-0100-000009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600-000001000000}" name="IMPOSTOS" totalsRowLabel="Total" dataDxfId="97" totalsRowDxfId="96"/>
    <tableColumn id="2" xr3:uid="{00000000-0010-0000-0600-000002000000}" name="Custo previsto" totalsRowFunction="sum" dataDxfId="29" totalsRowDxfId="95"/>
    <tableColumn id="3" xr3:uid="{00000000-0010-0000-0600-000003000000}" name="Custo Real" totalsRowFunction="sum" dataDxfId="28" totalsRowDxfId="94"/>
    <tableColumn id="4" xr3:uid="{00000000-0010-0000-0600-000004000000}" name="Diferença" totalsRowFunction="sum" dataDxfId="27" totalsRowDxfId="93">
      <calculatedColumnFormula>Impostos[[#This Row],[Custo previsto]]-Impostos[[#This Row],[Custo Real]]</calculatedColumnFormula>
    </tableColumn>
  </tableColumns>
  <tableStyleInfo name="Transporte" showFirstColumn="1" showLastColumn="0" showRowStripes="1" showColumnStripes="0"/>
  <extLst>
    <ext xmlns:x14="http://schemas.microsoft.com/office/spreadsheetml/2009/9/main" uri="{504A1905-F514-4f6f-8877-14C23A59335A}">
      <x14:table altTextSummary="Insira os Custos reais e projetados de impostos nesta tabela. A diferença é calculada automaticamente e os ícones são atualizados"/>
    </ext>
  </extLst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SavingsOrInvestment" displayName="SavingsOrInvestment" ref="G38:J42" totalsRowCount="1" headerRowDxfId="72" dataDxfId="70" totalsRowDxfId="68" headerRowBorderDxfId="71" tableBorderDxfId="69" totalsRowBorderDxfId="67">
  <autoFilter ref="G38:J41" xr:uid="{00000000-0009-0000-0100-00000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900-000001000000}" name="POUPANÇAS OU INVESTIMENTOS" totalsRowLabel="Total" dataDxfId="66" totalsRowDxfId="65"/>
    <tableColumn id="2" xr3:uid="{00000000-0010-0000-0900-000002000000}" name="Custo previsto" totalsRowFunction="sum" dataDxfId="20" totalsRowDxfId="64"/>
    <tableColumn id="3" xr3:uid="{00000000-0010-0000-0900-000003000000}" name="Custo Real" totalsRowFunction="sum" dataDxfId="19" totalsRowDxfId="63"/>
    <tableColumn id="4" xr3:uid="{00000000-0010-0000-0900-000004000000}" name="Diferença" totalsRowFunction="sum" dataDxfId="18" totalsRowDxfId="62">
      <calculatedColumnFormula>SavingsOrInvestment[[#This Row],[Custo previsto]]-SavingsOrInvestment[[#This Row],[Custo Real]]</calculatedColumnFormula>
    </tableColumn>
  </tableColumns>
  <tableStyleInfo name="Orçamento" showFirstColumn="1" showLastColumn="0" showRowStripes="1" showColumnStripes="0"/>
  <extLst>
    <ext xmlns:x14="http://schemas.microsoft.com/office/spreadsheetml/2009/9/main" uri="{504A1905-F514-4f6f-8877-14C23A59335A}">
      <x14:table altTextSummary="Insira os Custos reais e projetados da poupança ou investimentos nesta tabela. A diferença é calculada automaticamente e os ícones são atualizados"/>
    </ext>
  </extLst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A000000}" name="PersonalCare" displayName="CuidadosPessoais" ref="B54:E62" totalsRowCount="1" headerRowDxfId="61" dataDxfId="60" totalsRowDxfId="58" tableBorderDxfId="59">
  <tableColumns count="4">
    <tableColumn id="1" xr3:uid="{00000000-0010-0000-0A00-000001000000}" name="CUIDADOS PESSOAIS" totalsRowLabel="Total" dataDxfId="57" totalsRowDxfId="56"/>
    <tableColumn id="2" xr3:uid="{00000000-0010-0000-0A00-000002000000}" name="Custo previsto" totalsRowFunction="sum" dataDxfId="17" totalsRowDxfId="2"/>
    <tableColumn id="3" xr3:uid="{00000000-0010-0000-0A00-000003000000}" name="Custo Real" totalsRowFunction="sum" dataDxfId="16" totalsRowDxfId="1"/>
    <tableColumn id="4" xr3:uid="{00000000-0010-0000-0A00-000004000000}" name="Diferença" totalsRowFunction="sum" dataDxfId="15" totalsRowDxfId="0"/>
  </tableColumns>
  <tableStyleInfo name="Transporte" showFirstColumn="1" showLastColumn="0" showRowStripes="1" showColumnStripes="0"/>
  <extLst>
    <ext xmlns:x14="http://schemas.microsoft.com/office/spreadsheetml/2009/9/main" uri="{504A1905-F514-4f6f-8877-14C23A59335A}">
      <x14:table altTextSummary="Insira os Custos reais e projetados com cuidados pessoais nesta tabela. A diferença é calculada automaticamente e os ícones são atualizados"/>
    </ext>
  </extLst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B000000}" name="Entretenimento" displayName="Entretenimento" ref="G10:J20" totalsRowCount="1" headerRowDxfId="55" dataDxfId="54" totalsRowDxfId="52" tableBorderDxfId="53">
  <autoFilter ref="G10:J19" xr:uid="{00000000-0009-0000-0100-000002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B00-000001000000}" name="ENTRETENIMENTO" totalsRowLabel="Total" dataDxfId="51"/>
    <tableColumn id="2" xr3:uid="{00000000-0010-0000-0B00-000002000000}" name="Custo previsto" totalsRowFunction="sum" dataDxfId="14" totalsRowDxfId="50"/>
    <tableColumn id="3" xr3:uid="{00000000-0010-0000-0B00-000003000000}" name="Custo Real" totalsRowFunction="sum" dataDxfId="13" totalsRowDxfId="49"/>
    <tableColumn id="4" xr3:uid="{00000000-0010-0000-0B00-000004000000}" name="Diferença" totalsRowFunction="sum" dataDxfId="12" totalsRowDxfId="48">
      <calculatedColumnFormula>Entretenimento[[#This Row],[Custo previsto]]-Entretenimento[[#This Row],[Custo Real]]</calculatedColumnFormula>
    </tableColumn>
  </tableColumns>
  <tableStyleInfo name="Transporte" showFirstColumn="1" showLastColumn="0" showRowStripes="1" showColumnStripes="0"/>
  <extLst>
    <ext xmlns:x14="http://schemas.microsoft.com/office/spreadsheetml/2009/9/main" uri="{504A1905-F514-4f6f-8877-14C23A59335A}">
      <x14:table altTextSummary="Insira os Custos reais e projetados com entretenimento nesta tabela. A diferença é calculada automaticamente e os ícones são atualizados"/>
    </ext>
  </extLst>
</table>
</file>

<file path=xl/tables/table3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2000000}" name="Assessoria jurídica" displayName="Assessoria_jurídica" ref="G50:J55" totalsRowCount="1" headerRowDxfId="131" dataDxfId="129" totalsRowDxfId="127" headerRowBorderDxfId="130" tableBorderDxfId="128" totalsRowBorderDxfId="126">
  <tableColumns count="4">
    <tableColumn id="1" xr3:uid="{00000000-0010-0000-0200-000001000000}" name="ASSESSORIA JURÍDICA" totalsRowLabel="Total" totalsRowDxfId="125"/>
    <tableColumn id="2" xr3:uid="{00000000-0010-0000-0200-000002000000}" name="Custo previsto" totalsRowFunction="sum" dataDxfId="41" totalsRowDxfId="5"/>
    <tableColumn id="3" xr3:uid="{00000000-0010-0000-0200-000003000000}" name="Custo Real" totalsRowFunction="sum" dataDxfId="40" totalsRowDxfId="4"/>
    <tableColumn id="4" xr3:uid="{00000000-0010-0000-0200-000004000000}" name="Diferença" totalsRowFunction="sum" dataDxfId="39" totalsRowDxfId="3"/>
  </tableColumns>
  <tableStyleInfo name="Orçamento" showFirstColumn="1" showLastColumn="0" showRowStripes="1" showColumnStripes="0"/>
  <extLst>
    <ext xmlns:x14="http://schemas.microsoft.com/office/spreadsheetml/2009/9/main" uri="{504A1905-F514-4f6f-8877-14C23A59335A}">
      <x14:table altTextSummary="Insira os Custos reais e projetados com assessoria jurídica nesta tabela. A diferença é calculada automaticamente e os ícones são atualizados"/>
    </ext>
  </extLst>
</table>
</file>

<file path=xl/tables/table8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7000000}" name="Transporte" displayName="Transporte" ref="B23:E31" totalsRowCount="1" headerRowDxfId="92" dataDxfId="91" totalsRowDxfId="89" tableBorderDxfId="90">
  <autoFilter ref="B23:E30" xr:uid="{00000000-0009-0000-0100-00000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700-000001000000}" name="TRANSPORTE" totalsRowLabel="Total" dataDxfId="88" totalsRowDxfId="87"/>
    <tableColumn id="2" xr3:uid="{00000000-0010-0000-0700-000002000000}" name="Custo previsto" totalsRowFunction="sum" dataDxfId="26" totalsRowDxfId="86"/>
    <tableColumn id="3" xr3:uid="{00000000-0010-0000-0700-000003000000}" name="Custo Real" totalsRowFunction="sum" dataDxfId="25" totalsRowDxfId="85"/>
    <tableColumn id="4" xr3:uid="{00000000-0010-0000-0700-000004000000}" name="Diferença" totalsRowFunction="sum" dataDxfId="24" totalsRowDxfId="84">
      <calculatedColumnFormula>Transporte[[#This Row],[Custo previsto]]-Transporte[[#This Row],[Custo Real]]</calculatedColumnFormula>
    </tableColumn>
  </tableColumns>
  <tableStyleInfo name="Transporte" showFirstColumn="1" showLastColumn="0" showRowStripes="1" showColumnStripes="0"/>
  <extLst>
    <ext xmlns:x14="http://schemas.microsoft.com/office/spreadsheetml/2009/9/main" uri="{504A1905-F514-4f6f-8877-14C23A59335A}">
      <x14:table altTextSummary="Insira os custos reais e projetados para transporte nesta tabela. A diferença é calculada automaticamente e os ícones são atualizados"/>
    </ext>
  </extLst>
</table>
</file>

<file path=xl/tables/table9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8000000}" name="Empréstimos" displayName="Empréstimos" ref="G22:J29" totalsRowCount="1" headerRowDxfId="83" dataDxfId="81" totalsRowDxfId="79" headerRowBorderDxfId="82" tableBorderDxfId="80" totalsRowBorderDxfId="78">
  <autoFilter ref="G22:J28" xr:uid="{00000000-0009-0000-0100-000008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800-000001000000}" name="EMPRÉSTIMOS" totalsRowLabel="Total" dataDxfId="77" totalsRowDxfId="76"/>
    <tableColumn id="2" xr3:uid="{00000000-0010-0000-0800-000002000000}" name="Custo previsto" totalsRowFunction="sum" dataDxfId="23" totalsRowDxfId="75"/>
    <tableColumn id="3" xr3:uid="{00000000-0010-0000-0800-000003000000}" name="Custo Real" totalsRowFunction="sum" dataDxfId="22" totalsRowDxfId="74"/>
    <tableColumn id="4" xr3:uid="{00000000-0010-0000-0800-000004000000}" name="Diferença" totalsRowFunction="sum" dataDxfId="21" totalsRowDxfId="73">
      <calculatedColumnFormula>Empréstimos[[#This Row],[Custo previsto]]-Empréstimos[[#This Row],[Custo Real]]</calculatedColumnFormula>
    </tableColumn>
  </tableColumns>
  <tableStyleInfo name="Orçamento" showFirstColumn="1" showLastColumn="0" showRowStripes="1" showColumnStripes="0"/>
  <extLst>
    <ext xmlns:x14="http://schemas.microsoft.com/office/spreadsheetml/2009/9/main" uri="{504A1905-F514-4f6f-8877-14C23A59335A}">
      <x14:table altTextSummary="Insira os Custos reais e projetados de empréstimo nesta tabela. A diferença é calculada automaticamente e os ícones são atualizados"/>
    </ext>
  </extLst>
</table>
</file>

<file path=xl/theme/theme11.xml><?xml version="1.0" encoding="utf-8"?>
<a:theme xmlns:a="http://schemas.openxmlformats.org/drawingml/2006/main" name="Office Theme">
  <a:themeElements>
    <a:clrScheme name="Custom 24">
      <a:dk1>
        <a:sysClr val="windowText" lastClr="000000"/>
      </a:dk1>
      <a:lt1>
        <a:sysClr val="window" lastClr="FFFFFF"/>
      </a:lt1>
      <a:dk2>
        <a:srgbClr val="2F4158"/>
      </a:dk2>
      <a:lt2>
        <a:srgbClr val="F2F2F2"/>
      </a:lt2>
      <a:accent1>
        <a:srgbClr val="D0DE4E"/>
      </a:accent1>
      <a:accent2>
        <a:srgbClr val="3D5157"/>
      </a:accent2>
      <a:accent3>
        <a:srgbClr val="47653F"/>
      </a:accent3>
      <a:accent4>
        <a:srgbClr val="607E4C"/>
      </a:accent4>
      <a:accent5>
        <a:srgbClr val="78A141"/>
      </a:accent5>
      <a:accent6>
        <a:srgbClr val="9BBB59"/>
      </a:accent6>
      <a:hlink>
        <a:srgbClr val="9BBB59"/>
      </a:hlink>
      <a:folHlink>
        <a:srgbClr val="9BBB59"/>
      </a:folHlink>
    </a:clrScheme>
    <a:fontScheme name="Custom 5">
      <a:majorFont>
        <a:latin typeface="Franklin Gothic Demi"/>
        <a:ea typeface=""/>
        <a:cs typeface=""/>
      </a:majorFont>
      <a:minorFont>
        <a:latin typeface="Microsoft Sans Serif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71.xml" Id="rId8" /><Relationship Type="http://schemas.openxmlformats.org/officeDocument/2006/relationships/table" Target="/xl/tables/table122.xml" Id="rId13" /><Relationship Type="http://schemas.openxmlformats.org/officeDocument/2006/relationships/table" Target="/xl/tables/table23.xml" Id="rId3" /><Relationship Type="http://schemas.openxmlformats.org/officeDocument/2006/relationships/table" Target="/xl/tables/table64.xml" Id="rId7" /><Relationship Type="http://schemas.openxmlformats.org/officeDocument/2006/relationships/table" Target="/xl/tables/table115.xml" Id="rId12" /><Relationship Type="http://schemas.openxmlformats.org/officeDocument/2006/relationships/table" Target="/xl/tables/table16.xml" Id="rId2" /><Relationship Type="http://schemas.openxmlformats.org/officeDocument/2006/relationships/printerSettings" Target="/xl/printerSettings/printerSettings11.bin" Id="rId1" /><Relationship Type="http://schemas.openxmlformats.org/officeDocument/2006/relationships/table" Target="/xl/tables/table57.xml" Id="rId6" /><Relationship Type="http://schemas.openxmlformats.org/officeDocument/2006/relationships/table" Target="/xl/tables/table108.xml" Id="rId11" /><Relationship Type="http://schemas.openxmlformats.org/officeDocument/2006/relationships/table" Target="/xl/tables/table49.xml" Id="rId5" /><Relationship Type="http://schemas.openxmlformats.org/officeDocument/2006/relationships/table" Target="/xl/tables/table910.xml" Id="rId10" /><Relationship Type="http://schemas.openxmlformats.org/officeDocument/2006/relationships/table" Target="/xl/tables/table311.xml" Id="rId4" /><Relationship Type="http://schemas.openxmlformats.org/officeDocument/2006/relationships/table" Target="/xl/tables/table812.xml" Id="rId9" /></Relationships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J63"/>
  <sheetViews>
    <sheetView showGridLines="0" tabSelected="1" zoomScaleNormal="100" workbookViewId="0"/>
  </sheetViews>
  <sheetFormatPr defaultRowHeight="12.75" x14ac:dyDescent="0.2"/>
  <cols>
    <col min="1" max="1" width="2.28515625" customWidth="1"/>
    <col min="2" max="2" width="36" bestFit="1" customWidth="1"/>
    <col min="3" max="5" width="18.140625" customWidth="1"/>
    <col min="6" max="6" width="4.42578125" customWidth="1"/>
    <col min="7" max="7" width="42.140625" customWidth="1"/>
    <col min="8" max="10" width="18.140625" customWidth="1"/>
  </cols>
  <sheetData>
    <row r="1" spans="1:10" ht="71.45" customHeight="1" x14ac:dyDescent="0.2">
      <c r="A1" s="6"/>
      <c r="B1" s="84" t="s">
        <v>0</v>
      </c>
      <c r="C1" s="84"/>
      <c r="D1" s="84"/>
      <c r="E1" s="84"/>
      <c r="F1" s="84"/>
      <c r="G1" s="84"/>
      <c r="H1" s="84"/>
      <c r="I1" s="84"/>
      <c r="J1" s="84"/>
    </row>
    <row r="2" spans="1:10" ht="20.100000000000001" customHeight="1" x14ac:dyDescent="0.2">
      <c r="A2" s="1"/>
      <c r="B2" s="5"/>
      <c r="C2" s="4"/>
      <c r="D2" s="4"/>
      <c r="E2" s="4"/>
      <c r="F2" s="4"/>
      <c r="G2" s="4"/>
      <c r="H2" s="4"/>
      <c r="I2" s="4"/>
      <c r="J2" s="4"/>
    </row>
    <row r="3" spans="1:10" ht="18" customHeight="1" x14ac:dyDescent="0.2">
      <c r="A3" s="1"/>
      <c r="B3" s="96" t="s">
        <v>1</v>
      </c>
      <c r="C3" s="98" t="s">
        <v>40</v>
      </c>
      <c r="D3" s="99"/>
      <c r="E3" s="74">
        <v>2500</v>
      </c>
      <c r="F3" s="3"/>
      <c r="G3" s="64" t="s">
        <v>46</v>
      </c>
      <c r="H3" s="104" t="s">
        <v>78</v>
      </c>
      <c r="I3" s="105"/>
      <c r="J3" s="68">
        <f>SUM(C21,C31,C38,C44,C52,C62,H20,H29,H36,H42,H48,H55)</f>
        <v>2060</v>
      </c>
    </row>
    <row r="4" spans="1:10" ht="18" customHeight="1" thickBot="1" x14ac:dyDescent="0.25">
      <c r="A4" s="1"/>
      <c r="B4" s="94"/>
      <c r="C4" s="100" t="s">
        <v>41</v>
      </c>
      <c r="D4" s="101"/>
      <c r="E4" s="75">
        <v>500</v>
      </c>
      <c r="F4" s="3"/>
      <c r="G4" s="65" t="s">
        <v>47</v>
      </c>
      <c r="H4" s="106" t="s">
        <v>79</v>
      </c>
      <c r="I4" s="107"/>
      <c r="J4" s="69">
        <f>SUM(D21,D31,D38,D44,D52,D62,I20,I29,I36,I42,I48,I55)</f>
        <v>2040</v>
      </c>
    </row>
    <row r="5" spans="1:10" ht="18" customHeight="1" thickBot="1" x14ac:dyDescent="0.25">
      <c r="A5" s="1"/>
      <c r="B5" s="97"/>
      <c r="C5" s="85" t="s">
        <v>42</v>
      </c>
      <c r="D5" s="86"/>
      <c r="E5" s="76">
        <f>SUM(E3:E4)</f>
        <v>3000</v>
      </c>
      <c r="F5" s="3"/>
      <c r="G5" s="102" t="s">
        <v>48</v>
      </c>
      <c r="H5" s="102"/>
      <c r="I5" s="103"/>
      <c r="J5" s="70">
        <f>SUM(E21,E31,E38,E44,E52,E62,J20,J29,J36,J42,J48,J55)</f>
        <v>20</v>
      </c>
    </row>
    <row r="6" spans="1:10" ht="18" customHeight="1" x14ac:dyDescent="0.2">
      <c r="A6" s="1"/>
      <c r="B6" s="93" t="s">
        <v>2</v>
      </c>
      <c r="C6" s="87" t="s">
        <v>40</v>
      </c>
      <c r="D6" s="88"/>
      <c r="E6" s="77">
        <v>2500</v>
      </c>
      <c r="F6" s="3"/>
      <c r="G6" s="66" t="s">
        <v>49</v>
      </c>
      <c r="H6" s="104" t="s">
        <v>80</v>
      </c>
      <c r="I6" s="105"/>
      <c r="J6" s="71">
        <f>E5-J3</f>
        <v>940</v>
      </c>
    </row>
    <row r="7" spans="1:10" ht="18" customHeight="1" thickBot="1" x14ac:dyDescent="0.25">
      <c r="A7" s="1"/>
      <c r="B7" s="94"/>
      <c r="C7" s="89" t="s">
        <v>41</v>
      </c>
      <c r="D7" s="90"/>
      <c r="E7" s="78">
        <v>500</v>
      </c>
      <c r="F7" s="3"/>
      <c r="G7" s="67" t="s">
        <v>50</v>
      </c>
      <c r="H7" s="106" t="s">
        <v>81</v>
      </c>
      <c r="I7" s="107"/>
      <c r="J7" s="72">
        <f>E8-J4</f>
        <v>960</v>
      </c>
    </row>
    <row r="8" spans="1:10" ht="18" customHeight="1" thickBot="1" x14ac:dyDescent="0.25">
      <c r="A8" s="1"/>
      <c r="B8" s="95"/>
      <c r="C8" s="91" t="s">
        <v>42</v>
      </c>
      <c r="D8" s="92"/>
      <c r="E8" s="79">
        <f>SUM(E6:E7)</f>
        <v>3000</v>
      </c>
      <c r="F8" s="3"/>
      <c r="G8" s="102" t="s">
        <v>51</v>
      </c>
      <c r="H8" s="102"/>
      <c r="I8" s="103"/>
      <c r="J8" s="73">
        <f>J7-J6</f>
        <v>20</v>
      </c>
    </row>
    <row r="9" spans="1:10" ht="20.100000000000001" customHeight="1" thickBot="1" x14ac:dyDescent="0.25">
      <c r="A9" s="1"/>
      <c r="B9" s="57"/>
      <c r="C9" s="57"/>
      <c r="D9" s="57"/>
      <c r="E9" s="60"/>
      <c r="F9" s="3"/>
      <c r="G9" s="61"/>
      <c r="H9" s="61"/>
      <c r="I9" s="61"/>
      <c r="J9" s="59"/>
    </row>
    <row r="10" spans="1:10" ht="18" customHeight="1" thickBot="1" x14ac:dyDescent="0.25">
      <c r="A10" s="1"/>
      <c r="B10" s="8" t="s">
        <v>3</v>
      </c>
      <c r="C10" s="11" t="s">
        <v>43</v>
      </c>
      <c r="D10" s="11" t="s">
        <v>44</v>
      </c>
      <c r="E10" s="12" t="s">
        <v>45</v>
      </c>
      <c r="F10" s="13"/>
      <c r="G10" s="9" t="s">
        <v>52</v>
      </c>
      <c r="H10" s="25" t="s">
        <v>43</v>
      </c>
      <c r="I10" s="26" t="s">
        <v>44</v>
      </c>
      <c r="J10" s="27" t="s">
        <v>45</v>
      </c>
    </row>
    <row r="11" spans="1:10" ht="18" customHeight="1" thickBot="1" x14ac:dyDescent="0.25">
      <c r="A11" s="1"/>
      <c r="B11" s="34" t="s">
        <v>4</v>
      </c>
      <c r="C11" s="110">
        <v>1500</v>
      </c>
      <c r="D11" s="111">
        <v>1400</v>
      </c>
      <c r="E11" s="112">
        <f>Moradia[[#This Row],[Custo previsto]]-Moradia[[#This Row],[Custo Real]]</f>
        <v>100</v>
      </c>
      <c r="F11" s="7"/>
      <c r="G11" s="28" t="s">
        <v>53</v>
      </c>
      <c r="H11" s="125">
        <v>0</v>
      </c>
      <c r="I11" s="125">
        <v>50</v>
      </c>
      <c r="J11" s="125">
        <f>Entretenimento[[#This Row],[Custo previsto]]-Entretenimento[[#This Row],[Custo Real]]</f>
        <v>-50</v>
      </c>
    </row>
    <row r="12" spans="1:10" ht="18" customHeight="1" thickBot="1" x14ac:dyDescent="0.25">
      <c r="A12" s="1"/>
      <c r="B12" s="35" t="s">
        <v>5</v>
      </c>
      <c r="C12" s="113">
        <v>60</v>
      </c>
      <c r="D12" s="113">
        <v>100</v>
      </c>
      <c r="E12" s="113">
        <f>Moradia[[#This Row],[Custo previsto]]-Moradia[[#This Row],[Custo Real]]</f>
        <v>-40</v>
      </c>
      <c r="F12" s="2"/>
      <c r="G12" s="29" t="s">
        <v>54</v>
      </c>
      <c r="H12" s="126"/>
      <c r="I12" s="126"/>
      <c r="J12" s="126">
        <f>Entretenimento[[#This Row],[Custo previsto]]-Entretenimento[[#This Row],[Custo Real]]</f>
        <v>0</v>
      </c>
    </row>
    <row r="13" spans="1:10" ht="18" customHeight="1" thickBot="1" x14ac:dyDescent="0.25">
      <c r="A13" s="1"/>
      <c r="B13" s="34" t="s">
        <v>6</v>
      </c>
      <c r="C13" s="114">
        <v>50</v>
      </c>
      <c r="D13" s="115">
        <v>60</v>
      </c>
      <c r="E13" s="115">
        <f>Moradia[[#This Row],[Custo previsto]]-Moradia[[#This Row],[Custo Real]]</f>
        <v>-10</v>
      </c>
      <c r="F13" s="2"/>
      <c r="G13" s="30" t="s">
        <v>55</v>
      </c>
      <c r="H13" s="125"/>
      <c r="I13" s="127"/>
      <c r="J13" s="127">
        <f>Entretenimento[[#This Row],[Custo previsto]]-Entretenimento[[#This Row],[Custo Real]]</f>
        <v>0</v>
      </c>
    </row>
    <row r="14" spans="1:10" ht="18" customHeight="1" thickBot="1" x14ac:dyDescent="0.25">
      <c r="A14" s="1"/>
      <c r="B14" s="35" t="s">
        <v>7</v>
      </c>
      <c r="C14" s="116">
        <v>200</v>
      </c>
      <c r="D14" s="113">
        <v>180</v>
      </c>
      <c r="E14" s="113">
        <f>Moradia[[#This Row],[Custo previsto]]-Moradia[[#This Row],[Custo Real]]</f>
        <v>20</v>
      </c>
      <c r="F14" s="2"/>
      <c r="G14" s="31" t="s">
        <v>56</v>
      </c>
      <c r="H14" s="128"/>
      <c r="I14" s="128"/>
      <c r="J14" s="126">
        <f>Entretenimento[[#This Row],[Custo previsto]]-Entretenimento[[#This Row],[Custo Real]]</f>
        <v>0</v>
      </c>
    </row>
    <row r="15" spans="1:10" ht="18" customHeight="1" thickBot="1" x14ac:dyDescent="0.25">
      <c r="A15" s="1"/>
      <c r="B15" s="34" t="s">
        <v>8</v>
      </c>
      <c r="C15" s="115"/>
      <c r="D15" s="115"/>
      <c r="E15" s="115">
        <f>Moradia[[#This Row],[Custo previsto]]-Moradia[[#This Row],[Custo Real]]</f>
        <v>0</v>
      </c>
      <c r="F15" s="2"/>
      <c r="G15" s="28" t="s">
        <v>57</v>
      </c>
      <c r="H15" s="127"/>
      <c r="I15" s="127"/>
      <c r="J15" s="129">
        <f>Entretenimento[[#This Row],[Custo previsto]]-Entretenimento[[#This Row],[Custo Real]]</f>
        <v>0</v>
      </c>
    </row>
    <row r="16" spans="1:10" ht="18" customHeight="1" thickBot="1" x14ac:dyDescent="0.25">
      <c r="A16" s="1"/>
      <c r="B16" s="35" t="s">
        <v>9</v>
      </c>
      <c r="C16" s="113"/>
      <c r="D16" s="117"/>
      <c r="E16" s="113">
        <f>Moradia[[#This Row],[Custo previsto]]-Moradia[[#This Row],[Custo Real]]</f>
        <v>0</v>
      </c>
      <c r="F16" s="2"/>
      <c r="G16" s="31" t="s">
        <v>58</v>
      </c>
      <c r="H16" s="130"/>
      <c r="I16" s="130"/>
      <c r="J16" s="131">
        <f>Entretenimento[[#This Row],[Custo previsto]]-Entretenimento[[#This Row],[Custo Real]]</f>
        <v>0</v>
      </c>
    </row>
    <row r="17" spans="1:10" ht="18" customHeight="1" thickBot="1" x14ac:dyDescent="0.25">
      <c r="A17" s="1"/>
      <c r="B17" s="34" t="s">
        <v>10</v>
      </c>
      <c r="C17" s="115"/>
      <c r="D17" s="114"/>
      <c r="E17" s="114">
        <f>Moradia[[#This Row],[Custo previsto]]-Moradia[[#This Row],[Custo Real]]</f>
        <v>0</v>
      </c>
      <c r="F17" s="2"/>
      <c r="G17" s="32" t="s">
        <v>13</v>
      </c>
      <c r="H17" s="132"/>
      <c r="I17" s="132"/>
      <c r="J17" s="133">
        <f>Entretenimento[[#This Row],[Custo previsto]]-Entretenimento[[#This Row],[Custo Real]]</f>
        <v>0</v>
      </c>
    </row>
    <row r="18" spans="1:10" ht="18" customHeight="1" thickBot="1" x14ac:dyDescent="0.25">
      <c r="A18" s="1"/>
      <c r="B18" s="35" t="s">
        <v>11</v>
      </c>
      <c r="C18" s="113"/>
      <c r="D18" s="118"/>
      <c r="E18" s="113">
        <f>Moradia[[#This Row],[Custo previsto]]-Moradia[[#This Row],[Custo Real]]</f>
        <v>0</v>
      </c>
      <c r="F18" s="2"/>
      <c r="G18" s="31" t="s">
        <v>13</v>
      </c>
      <c r="H18" s="126"/>
      <c r="I18" s="126"/>
      <c r="J18" s="134">
        <f>Entretenimento[[#This Row],[Custo previsto]]-Entretenimento[[#This Row],[Custo Real]]</f>
        <v>0</v>
      </c>
    </row>
    <row r="19" spans="1:10" ht="18" customHeight="1" thickBot="1" x14ac:dyDescent="0.25">
      <c r="A19" s="1"/>
      <c r="B19" s="63" t="s">
        <v>12</v>
      </c>
      <c r="C19" s="119"/>
      <c r="D19" s="119"/>
      <c r="E19" s="114">
        <f>Moradia[[#This Row],[Custo previsto]]-Moradia[[#This Row],[Custo Real]]</f>
        <v>0</v>
      </c>
      <c r="F19" s="2"/>
      <c r="G19" s="32" t="s">
        <v>13</v>
      </c>
      <c r="H19" s="132"/>
      <c r="I19" s="132"/>
      <c r="J19" s="133">
        <f>Entretenimento[[#This Row],[Custo previsto]]-Entretenimento[[#This Row],[Custo Real]]</f>
        <v>0</v>
      </c>
    </row>
    <row r="20" spans="1:10" ht="18" customHeight="1" thickBot="1" x14ac:dyDescent="0.25">
      <c r="A20" s="1"/>
      <c r="B20" s="62" t="s">
        <v>13</v>
      </c>
      <c r="C20" s="120"/>
      <c r="D20" s="120"/>
      <c r="E20" s="121">
        <f>Moradia[[#This Row],[Custo previsto]]-Moradia[[#This Row],[Custo Real]]</f>
        <v>0</v>
      </c>
      <c r="F20" s="2"/>
      <c r="G20" s="33" t="s">
        <v>14</v>
      </c>
      <c r="H20" s="135">
        <f>SUBTOTAL(109,Entretenimento[Custo previsto])</f>
        <v>0</v>
      </c>
      <c r="I20" s="136">
        <f>SUBTOTAL(109,Entretenimento[Custo Real])</f>
        <v>50</v>
      </c>
      <c r="J20" s="137">
        <f>SUBTOTAL(109,Entretenimento[Diferença])</f>
        <v>-50</v>
      </c>
    </row>
    <row r="21" spans="1:10" ht="18" customHeight="1" thickBot="1" x14ac:dyDescent="0.25">
      <c r="A21" s="1"/>
      <c r="B21" s="20" t="s">
        <v>14</v>
      </c>
      <c r="C21" s="122">
        <f>SUBTOTAL(109,Moradia[Custo previsto])</f>
        <v>1810</v>
      </c>
      <c r="D21" s="123">
        <f>SUBTOTAL(109,Moradia[Custo Real])</f>
        <v>1740</v>
      </c>
      <c r="E21" s="124">
        <f>SUBTOTAL(109,Moradia[Diferença])</f>
        <v>70</v>
      </c>
      <c r="F21" s="2"/>
      <c r="G21" s="82"/>
      <c r="H21" s="82"/>
      <c r="I21" s="82"/>
      <c r="J21" s="82"/>
    </row>
    <row r="22" spans="1:10" ht="18" customHeight="1" thickBot="1" x14ac:dyDescent="0.25">
      <c r="A22" s="1"/>
      <c r="B22" s="80"/>
      <c r="C22" s="80"/>
      <c r="D22" s="80"/>
      <c r="E22" s="80"/>
      <c r="F22" s="2"/>
      <c r="G22" s="10" t="s">
        <v>59</v>
      </c>
      <c r="H22" s="19" t="s">
        <v>43</v>
      </c>
      <c r="I22" s="19" t="s">
        <v>44</v>
      </c>
      <c r="J22" s="18" t="s">
        <v>45</v>
      </c>
    </row>
    <row r="23" spans="1:10" ht="18" customHeight="1" thickBot="1" x14ac:dyDescent="0.25">
      <c r="A23" s="1"/>
      <c r="B23" s="36" t="s">
        <v>15</v>
      </c>
      <c r="C23" s="25" t="s">
        <v>43</v>
      </c>
      <c r="D23" s="26" t="s">
        <v>44</v>
      </c>
      <c r="E23" s="26" t="s">
        <v>45</v>
      </c>
      <c r="F23" s="2"/>
      <c r="G23" s="34" t="s">
        <v>60</v>
      </c>
      <c r="H23" s="110"/>
      <c r="I23" s="115"/>
      <c r="J23" s="139">
        <f>Empréstimos[[#This Row],[Custo previsto]]-Empréstimos[[#This Row],[Custo Real]]</f>
        <v>0</v>
      </c>
    </row>
    <row r="24" spans="1:10" ht="18" customHeight="1" thickBot="1" x14ac:dyDescent="0.25">
      <c r="A24" s="1"/>
      <c r="B24" s="28" t="s">
        <v>16</v>
      </c>
      <c r="C24" s="125">
        <v>250</v>
      </c>
      <c r="D24" s="125">
        <v>250</v>
      </c>
      <c r="E24" s="125">
        <f>Transporte[[#This Row],[Custo previsto]]-Transporte[[#This Row],[Custo Real]]</f>
        <v>0</v>
      </c>
      <c r="F24" s="2"/>
      <c r="G24" s="39" t="s">
        <v>61</v>
      </c>
      <c r="H24" s="113"/>
      <c r="I24" s="117"/>
      <c r="J24" s="113">
        <f>Empréstimos[[#This Row],[Custo previsto]]-Empréstimos[[#This Row],[Custo Real]]</f>
        <v>0</v>
      </c>
    </row>
    <row r="25" spans="1:10" ht="18" customHeight="1" thickBot="1" x14ac:dyDescent="0.25">
      <c r="A25" s="1"/>
      <c r="B25" s="31" t="s">
        <v>17</v>
      </c>
      <c r="C25" s="128"/>
      <c r="D25" s="128"/>
      <c r="E25" s="128">
        <f>Transporte[[#This Row],[Custo previsto]]-Transporte[[#This Row],[Custo Real]]</f>
        <v>0</v>
      </c>
      <c r="F25" s="2"/>
      <c r="G25" s="40" t="s">
        <v>62</v>
      </c>
      <c r="H25" s="140"/>
      <c r="I25" s="114"/>
      <c r="J25" s="115">
        <f>Empréstimos[[#This Row],[Custo previsto]]-Empréstimos[[#This Row],[Custo Real]]</f>
        <v>0</v>
      </c>
    </row>
    <row r="26" spans="1:10" ht="18" customHeight="1" thickBot="1" x14ac:dyDescent="0.25">
      <c r="A26" s="1"/>
      <c r="B26" s="32" t="s">
        <v>18</v>
      </c>
      <c r="C26" s="127"/>
      <c r="D26" s="127"/>
      <c r="E26" s="127">
        <f>Transporte[[#This Row],[Custo previsto]]-Transporte[[#This Row],[Custo Real]]</f>
        <v>0</v>
      </c>
      <c r="F26" s="2"/>
      <c r="G26" s="35" t="s">
        <v>62</v>
      </c>
      <c r="H26" s="113"/>
      <c r="I26" s="117"/>
      <c r="J26" s="113">
        <f>Empréstimos[[#This Row],[Custo previsto]]-Empréstimos[[#This Row],[Custo Real]]</f>
        <v>0</v>
      </c>
    </row>
    <row r="27" spans="1:10" ht="18" customHeight="1" thickBot="1" x14ac:dyDescent="0.25">
      <c r="A27" s="1"/>
      <c r="B27" s="31" t="s">
        <v>19</v>
      </c>
      <c r="C27" s="130"/>
      <c r="D27" s="130"/>
      <c r="E27" s="130">
        <f>Transporte[[#This Row],[Custo previsto]]-Transporte[[#This Row],[Custo Real]]</f>
        <v>0</v>
      </c>
      <c r="F27" s="2"/>
      <c r="G27" s="41" t="s">
        <v>62</v>
      </c>
      <c r="H27" s="140"/>
      <c r="I27" s="114"/>
      <c r="J27" s="141">
        <f>Empréstimos[[#This Row],[Custo previsto]]-Empréstimos[[#This Row],[Custo Real]]</f>
        <v>0</v>
      </c>
    </row>
    <row r="28" spans="1:10" ht="18" customHeight="1" thickBot="1" x14ac:dyDescent="0.25">
      <c r="A28" s="1"/>
      <c r="B28" s="37" t="s">
        <v>20</v>
      </c>
      <c r="C28" s="127"/>
      <c r="D28" s="127"/>
      <c r="E28" s="127">
        <f>Transporte[[#This Row],[Custo previsto]]-Transporte[[#This Row],[Custo Real]]</f>
        <v>0</v>
      </c>
      <c r="F28" s="2"/>
      <c r="G28" s="42" t="s">
        <v>13</v>
      </c>
      <c r="H28" s="142"/>
      <c r="I28" s="118"/>
      <c r="J28" s="142">
        <f>Empréstimos[[#This Row],[Custo previsto]]-Empréstimos[[#This Row],[Custo Real]]</f>
        <v>0</v>
      </c>
    </row>
    <row r="29" spans="1:10" ht="18" customHeight="1" thickBot="1" x14ac:dyDescent="0.25">
      <c r="A29" s="1"/>
      <c r="B29" s="38" t="s">
        <v>21</v>
      </c>
      <c r="C29" s="130"/>
      <c r="D29" s="130"/>
      <c r="E29" s="130">
        <f>Transporte[[#This Row],[Custo previsto]]-Transporte[[#This Row],[Custo Real]]</f>
        <v>0</v>
      </c>
      <c r="F29" s="2"/>
      <c r="G29" s="10" t="s">
        <v>14</v>
      </c>
      <c r="H29" s="122">
        <f>SUBTOTAL(109,Empréstimos[Custo previsto])</f>
        <v>0</v>
      </c>
      <c r="I29" s="143">
        <f>SUBTOTAL(109,Empréstimos[Custo Real])</f>
        <v>0</v>
      </c>
      <c r="J29" s="144">
        <f>SUBTOTAL(109,Empréstimos[Diferença])</f>
        <v>0</v>
      </c>
    </row>
    <row r="30" spans="1:10" ht="18" customHeight="1" x14ac:dyDescent="0.2">
      <c r="A30" s="1"/>
      <c r="B30" s="32" t="s">
        <v>13</v>
      </c>
      <c r="C30" s="132"/>
      <c r="D30" s="138"/>
      <c r="E30" s="132">
        <f>Transporte[[#This Row],[Custo previsto]]-Transporte[[#This Row],[Custo Real]]</f>
        <v>0</v>
      </c>
      <c r="F30" s="2"/>
      <c r="G30" s="81"/>
      <c r="H30" s="81"/>
      <c r="I30" s="81"/>
      <c r="J30" s="81"/>
    </row>
    <row r="31" spans="1:10" ht="18" customHeight="1" x14ac:dyDescent="0.2">
      <c r="A31" s="1"/>
      <c r="B31" s="33" t="s">
        <v>14</v>
      </c>
      <c r="C31" s="136">
        <f>SUBTOTAL(109,Transporte[Custo previsto])</f>
        <v>250</v>
      </c>
      <c r="D31" s="136">
        <f>SUBTOTAL(109,Transporte[Custo Real])</f>
        <v>250</v>
      </c>
      <c r="E31" s="136">
        <f>SUBTOTAL(109,Transporte[Diferença])</f>
        <v>0</v>
      </c>
      <c r="F31" s="7"/>
      <c r="G31" s="36" t="s">
        <v>63</v>
      </c>
      <c r="H31" s="25" t="s">
        <v>43</v>
      </c>
      <c r="I31" s="25" t="s">
        <v>44</v>
      </c>
      <c r="J31" s="25" t="s">
        <v>45</v>
      </c>
    </row>
    <row r="32" spans="1:10" ht="18" customHeight="1" thickBot="1" x14ac:dyDescent="0.25">
      <c r="A32" s="1"/>
      <c r="B32" s="81"/>
      <c r="C32" s="81"/>
      <c r="D32" s="81"/>
      <c r="E32" s="81"/>
      <c r="F32" s="7"/>
      <c r="G32" s="28" t="s">
        <v>64</v>
      </c>
      <c r="H32" s="132"/>
      <c r="I32" s="132"/>
      <c r="J32" s="132">
        <f>Impostos[[#This Row],[Custo previsto]]-Impostos[[#This Row],[Custo Real]]</f>
        <v>0</v>
      </c>
    </row>
    <row r="33" spans="1:10" ht="18" customHeight="1" thickBot="1" x14ac:dyDescent="0.25">
      <c r="A33" s="1"/>
      <c r="B33" s="10" t="s">
        <v>22</v>
      </c>
      <c r="C33" s="17" t="s">
        <v>43</v>
      </c>
      <c r="D33" s="16" t="s">
        <v>44</v>
      </c>
      <c r="E33" s="15" t="s">
        <v>45</v>
      </c>
      <c r="F33" s="7"/>
      <c r="G33" s="43" t="s">
        <v>65</v>
      </c>
      <c r="H33" s="126"/>
      <c r="I33" s="152"/>
      <c r="J33" s="152">
        <f>Impostos[[#This Row],[Custo previsto]]-Impostos[[#This Row],[Custo Real]]</f>
        <v>0</v>
      </c>
    </row>
    <row r="34" spans="1:10" ht="18" customHeight="1" thickBot="1" x14ac:dyDescent="0.25">
      <c r="A34" s="23"/>
      <c r="B34" s="44" t="s">
        <v>23</v>
      </c>
      <c r="C34" s="139"/>
      <c r="D34" s="145"/>
      <c r="E34" s="110">
        <f>Seguro[[#This Row],[Custo previsto]]-Seguro[[#This Row],[Custo Real]]</f>
        <v>0</v>
      </c>
      <c r="F34" s="7"/>
      <c r="G34" s="37" t="s">
        <v>66</v>
      </c>
      <c r="H34" s="127"/>
      <c r="I34" s="138"/>
      <c r="J34" s="138">
        <f>Impostos[[#This Row],[Custo previsto]]-Impostos[[#This Row],[Custo Real]]</f>
        <v>0</v>
      </c>
    </row>
    <row r="35" spans="1:10" ht="18" customHeight="1" thickBot="1" x14ac:dyDescent="0.25">
      <c r="A35" s="23"/>
      <c r="B35" s="45" t="s">
        <v>24</v>
      </c>
      <c r="C35" s="113"/>
      <c r="D35" s="146"/>
      <c r="E35" s="146">
        <f>Seguro[[#This Row],[Custo previsto]]-Seguro[[#This Row],[Custo Real]]</f>
        <v>0</v>
      </c>
      <c r="F35" s="7"/>
      <c r="G35" s="43" t="s">
        <v>13</v>
      </c>
      <c r="H35" s="152"/>
      <c r="I35" s="152"/>
      <c r="J35" s="152">
        <f>Impostos[[#This Row],[Custo previsto]]-Impostos[[#This Row],[Custo Real]]</f>
        <v>0</v>
      </c>
    </row>
    <row r="36" spans="1:10" ht="18" customHeight="1" thickBot="1" x14ac:dyDescent="0.25">
      <c r="A36" s="23"/>
      <c r="B36" s="46" t="s">
        <v>25</v>
      </c>
      <c r="C36" s="115"/>
      <c r="D36" s="147"/>
      <c r="E36" s="115">
        <f>Seguro[[#This Row],[Custo previsto]]-Seguro[[#This Row],[Custo Real]]</f>
        <v>0</v>
      </c>
      <c r="F36" s="7"/>
      <c r="G36" s="33" t="s">
        <v>14</v>
      </c>
      <c r="H36" s="136">
        <f>SUBTOTAL(109,Impostos[Custo previsto])</f>
        <v>0</v>
      </c>
      <c r="I36" s="136">
        <f>SUBTOTAL(109,Impostos[Custo Real])</f>
        <v>0</v>
      </c>
      <c r="J36" s="136">
        <f>SUBTOTAL(109,Impostos[Diferença])</f>
        <v>0</v>
      </c>
    </row>
    <row r="37" spans="1:10" ht="18" customHeight="1" thickBot="1" x14ac:dyDescent="0.25">
      <c r="A37" s="23"/>
      <c r="B37" s="47" t="s">
        <v>13</v>
      </c>
      <c r="C37" s="142"/>
      <c r="D37" s="148"/>
      <c r="E37" s="142">
        <f>Seguro[[#This Row],[Custo previsto]]-Seguro[[#This Row],[Custo Real]]</f>
        <v>0</v>
      </c>
      <c r="F37" s="2"/>
      <c r="G37" s="81"/>
      <c r="H37" s="81"/>
      <c r="I37" s="81"/>
      <c r="J37" s="81"/>
    </row>
    <row r="38" spans="1:10" ht="18" customHeight="1" thickBot="1" x14ac:dyDescent="0.25">
      <c r="A38" s="1"/>
      <c r="B38" s="10" t="s">
        <v>14</v>
      </c>
      <c r="C38" s="149">
        <f>SUBTOTAL(109,Seguro[Custo previsto])</f>
        <v>0</v>
      </c>
      <c r="D38" s="150">
        <f>SUBTOTAL(109,Seguro[Custo Real])</f>
        <v>0</v>
      </c>
      <c r="E38" s="151">
        <f>SUBTOTAL(109,Seguro[Diferença])</f>
        <v>0</v>
      </c>
      <c r="F38" s="2"/>
      <c r="G38" s="21" t="s">
        <v>67</v>
      </c>
      <c r="H38" s="22" t="s">
        <v>43</v>
      </c>
      <c r="I38" s="14" t="s">
        <v>44</v>
      </c>
      <c r="J38" s="15" t="s">
        <v>45</v>
      </c>
    </row>
    <row r="39" spans="1:10" ht="18" customHeight="1" thickBot="1" x14ac:dyDescent="0.25">
      <c r="A39" s="1"/>
      <c r="B39" s="81"/>
      <c r="C39" s="81"/>
      <c r="D39" s="81"/>
      <c r="E39" s="81"/>
      <c r="F39" s="24"/>
      <c r="G39" s="49" t="s">
        <v>68</v>
      </c>
      <c r="H39" s="110"/>
      <c r="I39" s="153"/>
      <c r="J39" s="154">
        <f>SavingsOrInvestment[[#This Row],[Custo previsto]]-SavingsOrInvestment[[#This Row],[Custo Real]]</f>
        <v>0</v>
      </c>
    </row>
    <row r="40" spans="1:10" ht="18" customHeight="1" thickBot="1" x14ac:dyDescent="0.25">
      <c r="A40" s="1"/>
      <c r="B40" s="36" t="s">
        <v>26</v>
      </c>
      <c r="C40" s="48" t="s">
        <v>43</v>
      </c>
      <c r="D40" s="25" t="s">
        <v>44</v>
      </c>
      <c r="E40" s="25" t="s">
        <v>45</v>
      </c>
      <c r="F40" s="24"/>
      <c r="G40" s="35" t="s">
        <v>69</v>
      </c>
      <c r="H40" s="116"/>
      <c r="I40" s="155"/>
      <c r="J40" s="156">
        <f>SavingsOrInvestment[[#This Row],[Custo previsto]]-SavingsOrInvestment[[#This Row],[Custo Real]]</f>
        <v>0</v>
      </c>
    </row>
    <row r="41" spans="1:10" ht="18" customHeight="1" thickBot="1" x14ac:dyDescent="0.25">
      <c r="A41" s="1"/>
      <c r="B41" s="28" t="s">
        <v>27</v>
      </c>
      <c r="C41" s="133"/>
      <c r="D41" s="132"/>
      <c r="E41" s="132">
        <f>Alimentação[[#This Row],[Custo previsto]]-Alimentação[[#This Row],[Custo Real]]</f>
        <v>0</v>
      </c>
      <c r="F41" s="24"/>
      <c r="G41" s="50" t="s">
        <v>13</v>
      </c>
      <c r="H41" s="157"/>
      <c r="I41" s="158"/>
      <c r="J41" s="159">
        <f>SavingsOrInvestment[[#This Row],[Custo previsto]]-SavingsOrInvestment[[#This Row],[Custo Real]]</f>
        <v>0</v>
      </c>
    </row>
    <row r="42" spans="1:10" ht="18" customHeight="1" thickBot="1" x14ac:dyDescent="0.25">
      <c r="A42" s="1"/>
      <c r="B42" s="31" t="s">
        <v>28</v>
      </c>
      <c r="C42" s="134"/>
      <c r="D42" s="126"/>
      <c r="E42" s="167">
        <f>Alimentação[[#This Row],[Custo previsto]]-Alimentação[[#This Row],[Custo Real]]</f>
        <v>0</v>
      </c>
      <c r="F42" s="2"/>
      <c r="G42" s="21" t="s">
        <v>14</v>
      </c>
      <c r="H42" s="123">
        <f>SUBTOTAL(109,SavingsOrInvestment[Custo previsto])</f>
        <v>0</v>
      </c>
      <c r="I42" s="160">
        <f>SUBTOTAL(109,SavingsOrInvestment[Custo Real])</f>
        <v>0</v>
      </c>
      <c r="J42" s="151">
        <f>SUBTOTAL(109,SavingsOrInvestment[Diferença])</f>
        <v>0</v>
      </c>
    </row>
    <row r="43" spans="1:10" ht="18" customHeight="1" x14ac:dyDescent="0.2">
      <c r="A43" s="1"/>
      <c r="B43" s="32" t="s">
        <v>13</v>
      </c>
      <c r="C43" s="133"/>
      <c r="D43" s="132"/>
      <c r="E43" s="132">
        <f>Alimentação[[#This Row],[Custo previsto]]-Alimentação[[#This Row],[Custo Real]]</f>
        <v>0</v>
      </c>
      <c r="F43" s="2"/>
      <c r="G43" s="81"/>
      <c r="H43" s="81"/>
      <c r="I43" s="81"/>
      <c r="J43" s="81"/>
    </row>
    <row r="44" spans="1:10" ht="18" customHeight="1" x14ac:dyDescent="0.2">
      <c r="A44" s="1"/>
      <c r="B44" s="33" t="s">
        <v>14</v>
      </c>
      <c r="C44" s="161">
        <f>SUBTOTAL(109,Alimentação[Custo previsto])</f>
        <v>0</v>
      </c>
      <c r="D44" s="136">
        <f>SUBTOTAL(109,Alimentação[Custo Real])</f>
        <v>0</v>
      </c>
      <c r="E44" s="136">
        <f>SUBTOTAL(109,Alimentação[Diferença])</f>
        <v>0</v>
      </c>
      <c r="F44" s="2"/>
      <c r="G44" s="36" t="s">
        <v>70</v>
      </c>
      <c r="H44" s="48" t="s">
        <v>43</v>
      </c>
      <c r="I44" s="25" t="s">
        <v>44</v>
      </c>
      <c r="J44" s="27" t="s">
        <v>45</v>
      </c>
    </row>
    <row r="45" spans="1:10" ht="18" customHeight="1" thickBot="1" x14ac:dyDescent="0.25">
      <c r="A45" s="1"/>
      <c r="B45" s="81"/>
      <c r="C45" s="81"/>
      <c r="D45" s="81"/>
      <c r="E45" s="81"/>
      <c r="F45" s="7"/>
      <c r="G45" s="51" t="s">
        <v>71</v>
      </c>
      <c r="H45" s="133"/>
      <c r="I45" s="132"/>
      <c r="J45" s="133">
        <f>PresentesEDoações[[#This Row],[Custo previsto]]-PresentesEDoações[[#This Row],[Custo Real]]</f>
        <v>0</v>
      </c>
    </row>
    <row r="46" spans="1:10" ht="18" customHeight="1" thickBot="1" x14ac:dyDescent="0.25">
      <c r="A46" s="1"/>
      <c r="B46" s="21" t="s">
        <v>29</v>
      </c>
      <c r="C46" s="17" t="s">
        <v>43</v>
      </c>
      <c r="D46" s="17" t="s">
        <v>44</v>
      </c>
      <c r="E46" s="17" t="s">
        <v>45</v>
      </c>
      <c r="F46" s="7"/>
      <c r="G46" s="43" t="s">
        <v>72</v>
      </c>
      <c r="H46" s="134"/>
      <c r="I46" s="126"/>
      <c r="J46" s="134">
        <f>PresentesEDoações[[#This Row],[Custo previsto]]-PresentesEDoações[[#This Row],[Custo Real]]</f>
        <v>0</v>
      </c>
    </row>
    <row r="47" spans="1:10" ht="18" customHeight="1" thickBot="1" x14ac:dyDescent="0.25">
      <c r="A47" s="1"/>
      <c r="B47" s="53" t="s">
        <v>30</v>
      </c>
      <c r="C47" s="115"/>
      <c r="D47" s="115"/>
      <c r="E47" s="139">
        <f>Animais_de_estimação[[#This Row],[Custo previsto]]-Animais_de_estimação[[#This Row],[Custo Real]]</f>
        <v>0</v>
      </c>
      <c r="F47" s="7"/>
      <c r="G47" s="52" t="s">
        <v>73</v>
      </c>
      <c r="H47" s="133"/>
      <c r="I47" s="132"/>
      <c r="J47" s="133">
        <f>PresentesEDoações[[#This Row],[Custo previsto]]-PresentesEDoações[[#This Row],[Custo Real]]</f>
        <v>0</v>
      </c>
    </row>
    <row r="48" spans="1:10" ht="18" customHeight="1" thickBot="1" x14ac:dyDescent="0.25">
      <c r="A48" s="1"/>
      <c r="B48" s="35" t="s">
        <v>31</v>
      </c>
      <c r="C48" s="113"/>
      <c r="D48" s="113"/>
      <c r="E48" s="168">
        <f>Animais_de_estimação[[#This Row],[Custo previsto]]-Animais_de_estimação[[#This Row],[Custo Real]]</f>
        <v>0</v>
      </c>
      <c r="F48" s="2"/>
      <c r="G48" s="33" t="s">
        <v>14</v>
      </c>
      <c r="H48" s="161">
        <f>SUBTOTAL(109,PresentesEDoações[Custo previsto])</f>
        <v>0</v>
      </c>
      <c r="I48" s="136">
        <f>SUBTOTAL(109,PresentesEDoações[Custo Real])</f>
        <v>0</v>
      </c>
      <c r="J48" s="162">
        <f>SUBTOTAL(109,PresentesEDoações[Diferença])</f>
        <v>0</v>
      </c>
    </row>
    <row r="49" spans="1:10" ht="18" customHeight="1" thickBot="1" x14ac:dyDescent="0.25">
      <c r="A49" s="1"/>
      <c r="B49" s="53" t="s">
        <v>32</v>
      </c>
      <c r="C49" s="115"/>
      <c r="D49" s="114"/>
      <c r="E49" s="115">
        <f>Animais_de_estimação[[#This Row],[Custo previsto]]-Animais_de_estimação[[#This Row],[Custo Real]]</f>
        <v>0</v>
      </c>
      <c r="F49" s="2"/>
      <c r="G49" s="81"/>
      <c r="H49" s="81"/>
      <c r="I49" s="81"/>
      <c r="J49" s="81"/>
    </row>
    <row r="50" spans="1:10" ht="18" customHeight="1" thickBot="1" x14ac:dyDescent="0.25">
      <c r="A50" s="1"/>
      <c r="B50" s="35" t="s">
        <v>33</v>
      </c>
      <c r="C50" s="113"/>
      <c r="D50" s="116"/>
      <c r="E50" s="168">
        <f>Animais_de_estimação[[#This Row],[Custo previsto]]-Animais_de_estimação[[#This Row],[Custo Real]]</f>
        <v>0</v>
      </c>
      <c r="F50" s="2"/>
      <c r="G50" s="21" t="s">
        <v>74</v>
      </c>
      <c r="H50" s="22" t="s">
        <v>43</v>
      </c>
      <c r="I50" s="17" t="s">
        <v>44</v>
      </c>
      <c r="J50" s="17" t="s">
        <v>45</v>
      </c>
    </row>
    <row r="51" spans="1:10" ht="18" customHeight="1" thickBot="1" x14ac:dyDescent="0.25">
      <c r="A51" s="1"/>
      <c r="B51" s="54" t="s">
        <v>13</v>
      </c>
      <c r="C51" s="157"/>
      <c r="D51" s="115"/>
      <c r="E51" s="147">
        <f>Animais_de_estimação[[#This Row],[Custo previsto]]-Animais_de_estimação[[#This Row],[Custo Real]]</f>
        <v>0</v>
      </c>
      <c r="F51" s="24"/>
      <c r="G51" s="50" t="s">
        <v>75</v>
      </c>
      <c r="H51" s="111"/>
      <c r="I51" s="115"/>
      <c r="J51" s="115">
        <f>Assessoria_jurídica[[#This Row],[Custo previsto]]-Assessoria_jurídica[[#This Row],[Custo Real]]</f>
        <v>0</v>
      </c>
    </row>
    <row r="52" spans="1:10" ht="18" customHeight="1" thickBot="1" x14ac:dyDescent="0.25">
      <c r="A52" s="1"/>
      <c r="B52" s="108" t="s">
        <v>14</v>
      </c>
      <c r="C52" s="165">
        <f>SUBTOTAL(109,Animais_de_estimação[Custo previsto])</f>
        <v>0</v>
      </c>
      <c r="D52" s="149">
        <f>SUBTOTAL(109,Animais_de_estimação[Custo Real])</f>
        <v>0</v>
      </c>
      <c r="E52" s="149">
        <f>SUBTOTAL(109,Animais_de_estimação[Diferença])</f>
        <v>0</v>
      </c>
      <c r="F52" s="24"/>
      <c r="G52" s="55" t="s">
        <v>76</v>
      </c>
      <c r="H52" s="163"/>
      <c r="I52" s="113"/>
      <c r="J52" s="168">
        <f>Assessoria_jurídica[[#This Row],[Custo previsto]]-Assessoria_jurídica[[#This Row],[Custo Real]]</f>
        <v>0</v>
      </c>
    </row>
    <row r="53" spans="1:10" ht="18" customHeight="1" thickBot="1" x14ac:dyDescent="0.25">
      <c r="A53" s="1"/>
      <c r="B53" s="81"/>
      <c r="C53" s="81"/>
      <c r="D53" s="81"/>
      <c r="E53" s="81"/>
      <c r="F53" s="24"/>
      <c r="G53" s="50" t="s">
        <v>77</v>
      </c>
      <c r="H53" s="111"/>
      <c r="I53" s="115"/>
      <c r="J53" s="115">
        <f>Assessoria_jurídica[[#This Row],[Custo previsto]]-Assessoria_jurídica[[#This Row],[Custo Real]]</f>
        <v>0</v>
      </c>
    </row>
    <row r="54" spans="1:10" ht="18" customHeight="1" thickBot="1" x14ac:dyDescent="0.25">
      <c r="A54" s="1"/>
      <c r="B54" s="58" t="s">
        <v>34</v>
      </c>
      <c r="C54" s="27" t="s">
        <v>43</v>
      </c>
      <c r="D54" s="26" t="s">
        <v>44</v>
      </c>
      <c r="E54" s="27" t="s">
        <v>45</v>
      </c>
      <c r="F54" s="24"/>
      <c r="G54" s="56" t="s">
        <v>13</v>
      </c>
      <c r="H54" s="164"/>
      <c r="I54" s="117"/>
      <c r="J54" s="169">
        <f>Assessoria_jurídica[[#This Row],[Custo previsto]]-Assessoria_jurídica[[#This Row],[Custo Real]]</f>
        <v>0</v>
      </c>
    </row>
    <row r="55" spans="1:10" ht="18" customHeight="1" thickBot="1" x14ac:dyDescent="0.25">
      <c r="A55" s="1"/>
      <c r="B55" s="32" t="s">
        <v>31</v>
      </c>
      <c r="C55" s="111"/>
      <c r="D55" s="132"/>
      <c r="E55" s="132">
        <f>CuidadosPessoais[[#This Row],[Custo previsto]]-CuidadosPessoais[[#This Row],[Custo Real]]</f>
        <v>0</v>
      </c>
      <c r="F55" s="2"/>
      <c r="G55" s="21" t="s">
        <v>14</v>
      </c>
      <c r="H55" s="166">
        <f>SUBTOTAL(109,Assessoria_jurídica[Custo previsto])</f>
        <v>0</v>
      </c>
      <c r="I55" s="149">
        <f>SUBTOTAL(109,Assessoria_jurídica[Custo Real])</f>
        <v>0</v>
      </c>
      <c r="J55" s="149">
        <f>SUBTOTAL(109,Assessoria_jurídica[Diferença])</f>
        <v>0</v>
      </c>
    </row>
    <row r="56" spans="1:10" ht="18" customHeight="1" thickBot="1" x14ac:dyDescent="0.25">
      <c r="A56" s="1"/>
      <c r="B56" s="31" t="s">
        <v>35</v>
      </c>
      <c r="C56" s="152"/>
      <c r="D56" s="126"/>
      <c r="E56" s="167">
        <f>CuidadosPessoais[[#This Row],[Custo previsto]]-CuidadosPessoais[[#This Row],[Custo Real]]</f>
        <v>0</v>
      </c>
      <c r="F56" s="1"/>
      <c r="G56" s="83"/>
      <c r="H56" s="83"/>
      <c r="I56" s="83"/>
      <c r="J56" s="83"/>
    </row>
    <row r="57" spans="1:10" ht="18" customHeight="1" thickBot="1" x14ac:dyDescent="0.25">
      <c r="A57" s="1"/>
      <c r="B57" s="30" t="s">
        <v>36</v>
      </c>
      <c r="C57" s="127"/>
      <c r="D57" s="132"/>
      <c r="E57" s="132">
        <f>CuidadosPessoais[[#This Row],[Custo previsto]]-CuidadosPessoais[[#This Row],[Custo Real]]</f>
        <v>0</v>
      </c>
      <c r="F57" s="1"/>
    </row>
    <row r="58" spans="1:10" ht="18" customHeight="1" thickBot="1" x14ac:dyDescent="0.25">
      <c r="A58" s="1"/>
      <c r="B58" s="31" t="s">
        <v>37</v>
      </c>
      <c r="C58" s="152"/>
      <c r="D58" s="126"/>
      <c r="E58" s="167">
        <f>CuidadosPessoais[[#This Row],[Custo previsto]]-CuidadosPessoais[[#This Row],[Custo Real]]</f>
        <v>0</v>
      </c>
      <c r="F58" s="1"/>
    </row>
    <row r="59" spans="1:10" ht="18" customHeight="1" thickBot="1" x14ac:dyDescent="0.25">
      <c r="A59" s="1"/>
      <c r="B59" s="32" t="s">
        <v>38</v>
      </c>
      <c r="C59" s="127"/>
      <c r="D59" s="127"/>
      <c r="E59" s="132">
        <f>CuidadosPessoais[[#This Row],[Custo previsto]]-CuidadosPessoais[[#This Row],[Custo Real]]</f>
        <v>0</v>
      </c>
      <c r="F59" s="1"/>
    </row>
    <row r="60" spans="1:10" ht="18" customHeight="1" thickBot="1" x14ac:dyDescent="0.25">
      <c r="A60" s="1"/>
      <c r="B60" s="31" t="s">
        <v>39</v>
      </c>
      <c r="C60" s="126"/>
      <c r="D60" s="128"/>
      <c r="E60" s="167">
        <f>CuidadosPessoais[[#This Row],[Custo previsto]]-CuidadosPessoais[[#This Row],[Custo Real]]</f>
        <v>0</v>
      </c>
      <c r="F60" s="1"/>
    </row>
    <row r="61" spans="1:10" ht="18" customHeight="1" x14ac:dyDescent="0.2">
      <c r="A61" s="1"/>
      <c r="B61" s="32" t="s">
        <v>13</v>
      </c>
      <c r="C61" s="111"/>
      <c r="D61" s="138"/>
      <c r="E61" s="132">
        <f>CuidadosPessoais[[#This Row],[Custo previsto]]-CuidadosPessoais[[#This Row],[Custo Real]]</f>
        <v>0</v>
      </c>
      <c r="F61" s="1"/>
    </row>
    <row r="62" spans="1:10" ht="18" customHeight="1" x14ac:dyDescent="0.2">
      <c r="A62" s="1"/>
      <c r="B62" s="109" t="s">
        <v>14</v>
      </c>
      <c r="C62" s="162">
        <f>SUBTOTAL(109,CuidadosPessoais[Custo previsto])</f>
        <v>0</v>
      </c>
      <c r="D62" s="136">
        <f>SUBTOTAL(109,CuidadosPessoais[Custo Real])</f>
        <v>0</v>
      </c>
      <c r="E62" s="162">
        <f>SUBTOTAL(109,CuidadosPessoais[Diferença])</f>
        <v>0</v>
      </c>
      <c r="F62" s="1"/>
    </row>
    <row r="63" spans="1:10" ht="20.100000000000001" customHeight="1" x14ac:dyDescent="0.2"/>
  </sheetData>
  <mergeCells count="26">
    <mergeCell ref="B1:J1"/>
    <mergeCell ref="C5:D5"/>
    <mergeCell ref="C6:D6"/>
    <mergeCell ref="C7:D7"/>
    <mergeCell ref="C8:D8"/>
    <mergeCell ref="B6:B8"/>
    <mergeCell ref="B3:B5"/>
    <mergeCell ref="C3:D3"/>
    <mergeCell ref="C4:D4"/>
    <mergeCell ref="G8:I8"/>
    <mergeCell ref="G5:I5"/>
    <mergeCell ref="H3:I3"/>
    <mergeCell ref="H4:I4"/>
    <mergeCell ref="H6:I6"/>
    <mergeCell ref="H7:I7"/>
    <mergeCell ref="B45:E45"/>
    <mergeCell ref="G56:J56"/>
    <mergeCell ref="B53:E53"/>
    <mergeCell ref="G43:J43"/>
    <mergeCell ref="G49:J49"/>
    <mergeCell ref="B22:E22"/>
    <mergeCell ref="B32:E32"/>
    <mergeCell ref="B39:E39"/>
    <mergeCell ref="G21:J21"/>
    <mergeCell ref="G30:J30"/>
    <mergeCell ref="G37:J37"/>
  </mergeCells>
  <phoneticPr fontId="2" type="noConversion"/>
  <conditionalFormatting sqref="E11:E21 E24:E31 E34:E38 E41:E44 E47:E52 E55:E62 J11:J20 J23:J29 J32:J36 J39:J42 J45:J48 J51:J55">
    <cfRule type="iconSet" priority="3">
      <iconSet iconSet="3Signs">
        <cfvo type="percent" val="0"/>
        <cfvo type="num" val="-20"/>
        <cfvo type="num" val="0"/>
      </iconSet>
    </cfRule>
  </conditionalFormatting>
  <dataValidations count="55">
    <dataValidation allowBlank="1" showInputMessage="1" showErrorMessage="1" prompt="Crie um Orçamento pessoal mensal nesta planilha. A Receita atual e prevista começa na célula B3. As tabelas de exemplo das categorias de despesas estão em duas colunas que começam nas células B10 e G10" sqref="A1" xr:uid="{00000000-0002-0000-0000-000000000000}"/>
    <dataValidation allowBlank="1" showInputMessage="1" showErrorMessage="1" prompt="O título desta planilha está nesta célula. Prossiga até a célula B3 para inserir a receita atual e prevista. O resumo das despesas e saldos é calculado automaticamente começando na célula G3" sqref="B1:J1" xr:uid="{00000000-0002-0000-0000-000001000000}"/>
    <dataValidation allowBlank="1" showInputMessage="1" showErrorMessage="1" prompt="Insira a receita prevista na célula E3 e a receita extra prevista na célula E4. A previsão de receita mensal total é calculada automaticamente na célula E5. o rótulo da receita mensal real está na celular abaixo" sqref="B3:B5" xr:uid="{00000000-0002-0000-0000-000002000000}"/>
    <dataValidation allowBlank="1" showInputMessage="1" showErrorMessage="1" prompt="Insira a Receita real 1 na célula à direita" sqref="C6:D6" xr:uid="{00000000-0002-0000-0000-000003000000}"/>
    <dataValidation allowBlank="1" showInputMessage="1" showErrorMessage="1" prompt="Insira a Receita real 1 nesta célula" sqref="E6" xr:uid="{00000000-0002-0000-0000-000004000000}"/>
    <dataValidation allowBlank="1" showInputMessage="1" showErrorMessage="1" prompt="Insira a Receita real extra 1 na célula à direita" sqref="C7:D7" xr:uid="{00000000-0002-0000-0000-000005000000}"/>
    <dataValidation allowBlank="1" showInputMessage="1" showErrorMessage="1" prompt="Insira a Receita extra real nesta célula" sqref="E7" xr:uid="{00000000-0002-0000-0000-000006000000}"/>
    <dataValidation allowBlank="1" showInputMessage="1" showErrorMessage="1" prompt="A receita mensal total real é calculada automaticamente na célula à direita" sqref="C8:D8" xr:uid="{00000000-0002-0000-0000-000007000000}"/>
    <dataValidation allowBlank="1" showInputMessage="1" showErrorMessage="1" prompt="A previsão de receita mensal total é calculada automaticamente nesta célula" sqref="E5" xr:uid="{00000000-0002-0000-0000-000008000000}"/>
    <dataValidation allowBlank="1" showInputMessage="1" showErrorMessage="1" prompt="Insira a receita real na célula E6 e a receita extra real na célula E7. A receita mensal total real é calculada automaticamente na célula E8. Resumo da receita é calculado automaticamente a partir da célula G3" sqref="B6:B8" xr:uid="{00000000-0002-0000-0000-000009000000}"/>
    <dataValidation allowBlank="1" showInputMessage="1" showErrorMessage="1" prompt="A receita mensal total real é calculada automaticamente nesta célula" sqref="E8" xr:uid="{00000000-0002-0000-0000-00000A000000}"/>
    <dataValidation allowBlank="1" showInputMessage="1" showErrorMessage="1" prompt="O Saldo previsto é calculado automaticamente na célula J6" sqref="G6" xr:uid="{00000000-0002-0000-0000-00000B000000}"/>
    <dataValidation allowBlank="1" showInputMessage="1" showErrorMessage="1" prompt="As despesas de Moradia de exemplo estão nesta coluna sob este título" sqref="B10" xr:uid="{00000000-0002-0000-0000-00000C000000}"/>
    <dataValidation allowBlank="1" showInputMessage="1" showErrorMessage="1" prompt="Insira o Custo previsto na coluna sob este cabeçalho" sqref="C10 H50 C54 H10 H22 H31 H38 H44 C23 C33 C40 C46" xr:uid="{00000000-0002-0000-0000-00000D000000}"/>
    <dataValidation allowBlank="1" showInputMessage="1" showErrorMessage="1" prompt="Insira o Custo real na coluna sob este cabeçalho" sqref="D10 D23 D54 I10 I22 I31 I38 I44 I50 D33 D40 D46" xr:uid="{00000000-0002-0000-0000-00000E000000}"/>
    <dataValidation allowBlank="1" showInputMessage="1" showErrorMessage="1" prompt="As despesas de Transporte de exemplo estão nesta coluna sob este título" sqref="B23" xr:uid="{00000000-0002-0000-0000-00000F000000}"/>
    <dataValidation allowBlank="1" showInputMessage="1" showErrorMessage="1" prompt="Insira os detalhes na tabela Cuidados pessoais começando abaixo" sqref="B53:E53" xr:uid="{00000000-0002-0000-0000-000010000000}"/>
    <dataValidation allowBlank="1" showInputMessage="1" showErrorMessage="1" prompt="Insira os detalhes na tabela Transporte começando abaixo" sqref="B22:E22" xr:uid="{00000000-0002-0000-0000-000011000000}"/>
    <dataValidation allowBlank="1" showInputMessage="1" showErrorMessage="1" prompt="As despesas com Cuidados pessoais de exemplo estão nesta coluna sob este título" sqref="B54" xr:uid="{00000000-0002-0000-0000-000012000000}"/>
    <dataValidation allowBlank="1" showInputMessage="1" showErrorMessage="1" prompt="As despesas com Entretenimento de exemplo estão nesta coluna sob este título" sqref="G10" xr:uid="{00000000-0002-0000-0000-000013000000}"/>
    <dataValidation allowBlank="1" showInputMessage="1" showErrorMessage="1" prompt="Insira os detalhes na tabela Empréstimos começando abaixo" sqref="G21:J21" xr:uid="{00000000-0002-0000-0000-000014000000}"/>
    <dataValidation allowBlank="1" showInputMessage="1" showErrorMessage="1" prompt="As despesas com Empréstimos de exemplo estão nesta coluna sob este título" sqref="G22" xr:uid="{00000000-0002-0000-0000-000015000000}"/>
    <dataValidation allowBlank="1" showInputMessage="1" showErrorMessage="1" prompt="Insira os detalhes na tabela Impostos começando abaixo" sqref="G30:J30" xr:uid="{00000000-0002-0000-0000-000016000000}"/>
    <dataValidation allowBlank="1" showInputMessage="1" showErrorMessage="1" prompt="As despesas com Impostos de exemplo estão nesta coluna sob este título" sqref="G31" xr:uid="{00000000-0002-0000-0000-000017000000}"/>
    <dataValidation allowBlank="1" showInputMessage="1" showErrorMessage="1" prompt="Insira os detalhes na tabela Poupanças ou investimentos começando abaixo" sqref="G37:J37" xr:uid="{00000000-0002-0000-0000-000018000000}"/>
    <dataValidation allowBlank="1" showInputMessage="1" showErrorMessage="1" prompt="As despesas com Poupanças ou investimentos de exemplo estão nesta coluna sob este título" sqref="G38" xr:uid="{00000000-0002-0000-0000-000019000000}"/>
    <dataValidation allowBlank="1" showInputMessage="1" showErrorMessage="1" prompt="Insira os detalhes na tabela Presentes e doações começando abaixo" sqref="G43:J43" xr:uid="{00000000-0002-0000-0000-00001A000000}"/>
    <dataValidation allowBlank="1" showInputMessage="1" showErrorMessage="1" prompt="As despesas com Presentes e doações de exemplo estão nesta coluna sob este título" sqref="G44" xr:uid="{00000000-0002-0000-0000-00001B000000}"/>
    <dataValidation allowBlank="1" showInputMessage="1" showErrorMessage="1" prompt="Insira os detalhes na tabela Assessoria jurídica começando abaixo" sqref="G49:J49" xr:uid="{00000000-0002-0000-0000-00001C000000}"/>
    <dataValidation allowBlank="1" showInputMessage="1" showErrorMessage="1" prompt="As Despesas com Assessoria Jurídica de exemplo estão nesta coluna sob este título" sqref="G50" xr:uid="{00000000-0002-0000-0000-00001D000000}"/>
    <dataValidation allowBlank="1" showInputMessage="1" showErrorMessage="1" prompt="O Custo total previsto é calculado automaticamente na célula J57, o Custo total real na célula J59 e a Diferença na célula J61" sqref="G56:J56" xr:uid="{00000000-0002-0000-0000-00001E000000}"/>
    <dataValidation allowBlank="1" showInputMessage="1" showErrorMessage="1" prompt="As despesas com Seguro de exemplo estão nesta coluna sob este título" sqref="B33" xr:uid="{00000000-0002-0000-0000-00001F000000}"/>
    <dataValidation allowBlank="1" showInputMessage="1" showErrorMessage="1" prompt="As despesas com Alimentação de exemplo estão nesta coluna sob este título" sqref="B40" xr:uid="{00000000-0002-0000-0000-000020000000}"/>
    <dataValidation allowBlank="1" showInputMessage="1" showErrorMessage="1" prompt="Modifique ou insira os itens de Animais de estimação na coluna sob este cabeçalho" sqref="B46" xr:uid="{00000000-0002-0000-0000-000021000000}"/>
    <dataValidation allowBlank="1" showInputMessage="1" showErrorMessage="1" prompt="Insira os detalhes na tabela Seguro começando abaixo" sqref="B32:E32" xr:uid="{00000000-0002-0000-0000-000022000000}"/>
    <dataValidation allowBlank="1" showInputMessage="1" showErrorMessage="1" prompt="Insira os detalhes na tabela Alimentação começando abaixo" sqref="B39:E39" xr:uid="{00000000-0002-0000-0000-000023000000}"/>
    <dataValidation allowBlank="1" showInputMessage="1" showErrorMessage="1" prompt="Insira os detalhes na tabela Animais de estimação começando abaixo" sqref="B45:E45" xr:uid="{00000000-0002-0000-0000-000024000000}"/>
    <dataValidation allowBlank="1" showInputMessage="1" showErrorMessage="1" prompt="Insira os detalhes na tabela Entretenimento começando abaixo" sqref="G9" xr:uid="{00000000-0002-0000-0000-000025000000}"/>
    <dataValidation allowBlank="1" showInputMessage="1" showErrorMessage="1" prompt="A Diferença é calculada automaticamente na coluna abaixo deste cabeçalho" sqref="E10 J10 E23 J22 E33 J31 E40 E46 J50 J44 J38 E54" xr:uid="{00000000-0002-0000-0000-000026000000}"/>
    <dataValidation allowBlank="1" showInputMessage="1" showErrorMessage="1" prompt="A previsão de receita mensal total é calculada automaticamente na célula à direita" sqref="C5:D5" xr:uid="{00000000-0002-0000-0000-000027000000}"/>
    <dataValidation allowBlank="1" showInputMessage="1" showErrorMessage="1" prompt="Insira a Receita prevista 1 na célula à direita" sqref="C3:D3" xr:uid="{00000000-0002-0000-0000-000028000000}"/>
    <dataValidation allowBlank="1" showInputMessage="1" showErrorMessage="1" prompt="Insira a Receita prevista extra 1 na célula à direita" sqref="C4:D4" xr:uid="{00000000-0002-0000-0000-000029000000}"/>
    <dataValidation allowBlank="1" showInputMessage="1" showErrorMessage="1" prompt="Insira a Receita prevista 1 nesta célula" sqref="E3" xr:uid="{00000000-0002-0000-0000-00002A000000}"/>
    <dataValidation allowBlank="1" showInputMessage="1" showErrorMessage="1" prompt="Insira a Receita extra prevista nesta célula" sqref="E4" xr:uid="{00000000-0002-0000-0000-00002B000000}"/>
    <dataValidation allowBlank="1" showInputMessage="1" showErrorMessage="1" prompt="O Saldo atual é calculado automaticamente na célula J7" sqref="G7" xr:uid="{00000000-0002-0000-0000-00002C000000}"/>
    <dataValidation allowBlank="1" showInputMessage="1" showErrorMessage="1" prompt="A Previsão de despesa total é calculada automaticamente nesta célula" sqref="J3" xr:uid="{00000000-0002-0000-0000-00002D000000}"/>
    <dataValidation allowBlank="1" showInputMessage="1" showErrorMessage="1" prompt="A Despesa total real é calculada automaticamente nesta célula" sqref="J4" xr:uid="{00000000-0002-0000-0000-00002E000000}"/>
    <dataValidation allowBlank="1" showInputMessage="1" showErrorMessage="1" prompt="A Diferença de despesas total é calculada automaticamente nesta célula" sqref="J5" xr:uid="{00000000-0002-0000-0000-00002F000000}"/>
    <dataValidation allowBlank="1" showInputMessage="1" showErrorMessage="1" prompt="A Previsão de despesa total é calculada automaticamente na célula J3" sqref="G3" xr:uid="{00000000-0002-0000-0000-000030000000}"/>
    <dataValidation allowBlank="1" showInputMessage="1" showErrorMessage="1" prompt="A Despesa total real é calculada automaticamente na célula J4" sqref="G4" xr:uid="{00000000-0002-0000-0000-000031000000}"/>
    <dataValidation allowBlank="1" showInputMessage="1" showErrorMessage="1" prompt="A Diferença de despesas total é calculada automaticamente na célula à direita" sqref="G5:I5" xr:uid="{00000000-0002-0000-0000-000032000000}"/>
    <dataValidation allowBlank="1" showInputMessage="1" showErrorMessage="1" prompt="A diferença do saldo previsto vs. saldo atual é calculado automaticamente na célula à direita" sqref="G8:I8" xr:uid="{00000000-0002-0000-0000-000033000000}"/>
    <dataValidation allowBlank="1" showInputMessage="1" showErrorMessage="1" prompt="O Saldo previsto é calculado automaticamente nesta célula" sqref="J6" xr:uid="{00000000-0002-0000-0000-000034000000}"/>
    <dataValidation allowBlank="1" showInputMessage="1" showErrorMessage="1" prompt="O Saldo real é calculado automaticamente nesta célula" sqref="J7" xr:uid="{00000000-0002-0000-0000-000035000000}"/>
    <dataValidation allowBlank="1" showInputMessage="1" showErrorMessage="1" prompt="A Diferença de saldo é calculada automaticamente nesta célula" sqref="J8" xr:uid="{00000000-0002-0000-0000-000036000000}"/>
  </dataValidations>
  <printOptions horizontalCentered="1"/>
  <pageMargins left="0.5" right="0.5" top="0.5" bottom="0.5" header="0.5" footer="0.5"/>
  <pageSetup paperSize="9" scale="48" orientation="portrait" horizontalDpi="4294967292" r:id="rId1"/>
  <headerFooter differentFirst="1" alignWithMargins="0">
    <oddFooter>Page &amp;P of &amp;N</oddFooter>
  </headerFooter>
  <ignoredErrors>
    <ignoredError sqref="E25:E30 E15:E20 J12:J19 J23:J28 E34:E37 J32:J35 J39:J41 J45:J47" emptyCellReference="1"/>
  </ignoredErrors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ap:Properties xmlns:vt="http://schemas.openxmlformats.org/officeDocument/2006/docPropsVTypes" xmlns:ap="http://schemas.openxmlformats.org/officeDocument/2006/extended-properties">
  <ap:DocSecurity>0</ap:DocSecurity>
  <ap:Template>TM16410113</ap:Template>
  <ap:ScaleCrop>false</ap:ScaleCrop>
  <ap:HeadingPairs>
    <vt:vector baseType="variant" size="2">
      <vt:variant>
        <vt:lpstr>Planilhas</vt:lpstr>
      </vt:variant>
      <vt:variant>
        <vt:i4>1</vt:i4>
      </vt:variant>
    </vt:vector>
  </ap:HeadingPairs>
  <ap:TitlesOfParts>
    <vt:vector baseType="lpstr" size="1">
      <vt:lpstr>Orçamento pessoal mensal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2020-01-13T19:03:07Z</dcterms:created>
  <dcterms:modified xsi:type="dcterms:W3CDTF">2023-04-19T03:50:29Z</dcterms:modified>
</cp:coreProperties>
</file>