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o de Ação" sheetId="1" r:id="rId4"/>
    <sheet state="visible" name="Plano de Custos" sheetId="2" r:id="rId5"/>
    <sheet state="visible" name="Anotações" sheetId="3" r:id="rId6"/>
  </sheets>
  <definedNames/>
  <calcPr/>
  <extLst>
    <ext uri="GoogleSheetsCustomDataVersion1">
      <go:sheetsCustomData xmlns:go="http://customooxmlschemas.google.com/" r:id="rId7" roundtripDataSignature="AMtx7mgSpSP9FIS+k91PF5Cm9g+KbGuyoQ=="/>
    </ext>
  </extLst>
</workbook>
</file>

<file path=xl/sharedStrings.xml><?xml version="1.0" encoding="utf-8"?>
<sst xmlns="http://schemas.openxmlformats.org/spreadsheetml/2006/main" count="221" uniqueCount="133">
  <si>
    <r>
      <rPr>
        <rFont val="Calibri"/>
        <b/>
        <color theme="1"/>
        <sz val="12.0"/>
      </rPr>
      <t xml:space="preserve">Nome projeto: </t>
    </r>
    <r>
      <rPr>
        <rFont val="Calibri"/>
        <b val="0"/>
        <color theme="1"/>
        <sz val="12.0"/>
      </rPr>
      <t>AvaliAuto</t>
    </r>
  </si>
  <si>
    <r>
      <rPr>
        <rFont val="Calibri"/>
        <b/>
        <color theme="1"/>
        <sz val="12.0"/>
      </rPr>
      <t xml:space="preserve">Responsável(s): </t>
    </r>
    <r>
      <rPr>
        <rFont val="Calibri"/>
        <b val="0"/>
        <color theme="1"/>
        <sz val="12.0"/>
      </rPr>
      <t xml:space="preserve">Antônio Saraiva, Arthur Pinheiro, Arnold Schwarzenegger, Ana Carolina e Guilherme Hendres </t>
    </r>
  </si>
  <si>
    <t xml:space="preserve">Objetivo: </t>
  </si>
  <si>
    <r>
      <rPr>
        <rFont val="Calibri"/>
        <b/>
        <color theme="1"/>
        <sz val="12.0"/>
      </rPr>
      <t xml:space="preserve">Período: </t>
    </r>
    <r>
      <rPr>
        <rFont val="Calibri"/>
        <b val="0"/>
        <color theme="1"/>
        <sz val="12.0"/>
      </rPr>
      <t>28/04 a 02/09</t>
    </r>
  </si>
  <si>
    <t>Etapa</t>
  </si>
  <si>
    <t>5W</t>
  </si>
  <si>
    <t>2H</t>
  </si>
  <si>
    <r>
      <rPr>
        <rFont val="Calibri"/>
        <b/>
        <color theme="1"/>
        <sz val="12.0"/>
      </rPr>
      <t xml:space="preserve">O quê? 
</t>
    </r>
    <r>
      <rPr>
        <rFont val="Calibri"/>
        <b/>
        <i/>
        <color theme="1"/>
        <sz val="12.0"/>
      </rPr>
      <t>(What)</t>
    </r>
  </si>
  <si>
    <r>
      <rPr>
        <rFont val="Calibri"/>
        <b/>
        <color theme="1"/>
        <sz val="12.0"/>
      </rPr>
      <t xml:space="preserve">Por quê?
</t>
    </r>
    <r>
      <rPr>
        <rFont val="Calibri"/>
        <b/>
        <i/>
        <color theme="1"/>
        <sz val="12.0"/>
      </rPr>
      <t>(Why)</t>
    </r>
  </si>
  <si>
    <r>
      <rPr>
        <rFont val="Calibri"/>
        <b/>
        <color theme="1"/>
        <sz val="12.0"/>
      </rPr>
      <t xml:space="preserve">Onde?
</t>
    </r>
    <r>
      <rPr>
        <rFont val="Calibri"/>
        <b/>
        <i/>
        <color theme="1"/>
        <sz val="12.0"/>
      </rPr>
      <t>(Where)</t>
    </r>
  </si>
  <si>
    <r>
      <rPr>
        <rFont val="Calibri"/>
        <b/>
        <color theme="1"/>
        <sz val="12.0"/>
      </rPr>
      <t xml:space="preserve">Quem? 
</t>
    </r>
    <r>
      <rPr>
        <rFont val="Calibri"/>
        <b/>
        <i/>
        <color theme="1"/>
        <sz val="12.0"/>
      </rPr>
      <t>(Who)</t>
    </r>
  </si>
  <si>
    <r>
      <rPr>
        <rFont val="Calibri"/>
        <b/>
        <color theme="1"/>
        <sz val="12.0"/>
      </rPr>
      <t xml:space="preserve">Quando? 
</t>
    </r>
    <r>
      <rPr>
        <rFont val="Calibri"/>
        <b/>
        <i/>
        <color theme="1"/>
        <sz val="12.0"/>
      </rPr>
      <t>(When)</t>
    </r>
  </si>
  <si>
    <r>
      <rPr>
        <rFont val="Calibri"/>
        <b/>
        <color theme="1"/>
        <sz val="12.0"/>
      </rPr>
      <t xml:space="preserve">Como? 
</t>
    </r>
    <r>
      <rPr>
        <rFont val="Calibri"/>
        <b/>
        <i/>
        <color theme="1"/>
        <sz val="12.0"/>
      </rPr>
      <t>(How)</t>
    </r>
  </si>
  <si>
    <r>
      <rPr>
        <rFont val="Calibri"/>
        <b/>
        <color theme="1"/>
        <sz val="12.0"/>
      </rPr>
      <t xml:space="preserve">Quanto? 
</t>
    </r>
    <r>
      <rPr>
        <rFont val="Calibri"/>
        <b/>
        <i/>
        <color theme="1"/>
        <sz val="12.0"/>
      </rPr>
      <t>(How much)</t>
    </r>
  </si>
  <si>
    <t>Início</t>
  </si>
  <si>
    <t>Prazo (em dias), sem contar fins de semana</t>
  </si>
  <si>
    <t>Fim planejado</t>
  </si>
  <si>
    <t>Fim real</t>
  </si>
  <si>
    <t>Dia de trabalho = R$100 (R$ 20/h)</t>
  </si>
  <si>
    <t>Modelagem do Banco de Dados</t>
  </si>
  <si>
    <t>Definição dos dados (tipos, tamanhos, integridade, relacionamentos) que serão armazenados e gerenciados pelo sistema.</t>
  </si>
  <si>
    <t>SGBD MySQL</t>
  </si>
  <si>
    <r>
      <rPr>
        <rFont val="Calibri"/>
        <color theme="1"/>
        <sz val="12.0"/>
      </rPr>
      <t>Guilherme</t>
    </r>
    <r>
      <rPr>
        <rFont val="Calibri"/>
        <b/>
        <color theme="1"/>
        <sz val="12.0"/>
      </rPr>
      <t xml:space="preserve"> </t>
    </r>
    <r>
      <rPr>
        <rFont val="Calibri"/>
        <color theme="1"/>
        <sz val="12.0"/>
      </rPr>
      <t>e Arnold</t>
    </r>
  </si>
  <si>
    <t>Implementação do armazenamento de dados do sistema com editor de texto ou MySQL Workbench</t>
  </si>
  <si>
    <t>Refinamento da API</t>
  </si>
  <si>
    <t>Alterar a API para mudanças que possam ocorrer nos models.</t>
  </si>
  <si>
    <t>Back-end</t>
  </si>
  <si>
    <t>Guilherme e Arnold</t>
  </si>
  <si>
    <t>Implementação do código do sistema com o framework Django REST API</t>
  </si>
  <si>
    <t>Testagem das funcionalidades</t>
  </si>
  <si>
    <t>Assegurar o funcionamento dos caminhos esperados de acordo com as funcionalidades (requisitos funcionais).</t>
  </si>
  <si>
    <t>Integração no Back-end</t>
  </si>
  <si>
    <t>Manter um canal de comunicação entre o front-end e os dados armazenados (consumo e fornecimento de dados mediante autenticação).</t>
  </si>
  <si>
    <t>Refatoração de Telas</t>
  </si>
  <si>
    <t>Melhorar a experiência do usuário ao utilizar o sistema, de forma a facilitar seu uso.</t>
  </si>
  <si>
    <t>Front-end</t>
  </si>
  <si>
    <t>Carol e Arthur</t>
  </si>
  <si>
    <t>Implementação do código do sistema com o framework VueJS</t>
  </si>
  <si>
    <t>Autenticação</t>
  </si>
  <si>
    <t>Garantir a segurança e integridade das informações dos usuários do sistema.</t>
  </si>
  <si>
    <t>Consumo de APIs externas</t>
  </si>
  <si>
    <t>Necessidade de validação do endereço de realização da consultoria (API ViaCEP) e também é necessário captar modelos de carros para o cliente víncular um modelo de automóvel a consultoria cadastrada.</t>
  </si>
  <si>
    <t>Implementação do código do sistema do projeto com o framework VueJS</t>
  </si>
  <si>
    <t>Assegurar a usabilidade, testar a UX e integração com o backend.</t>
  </si>
  <si>
    <t>Integração do Front-end</t>
  </si>
  <si>
    <t>Para manter um canal de comunicação entre o back-end e os dados enviados.</t>
  </si>
  <si>
    <t>Planejamento do Escopo</t>
  </si>
  <si>
    <t>Definição do trabalho a ser realizado para cumprir o objetivo do produto.</t>
  </si>
  <si>
    <t>Reunião de elaboração do documento</t>
  </si>
  <si>
    <t>Arthur e Antônio</t>
  </si>
  <si>
    <t>Elaboração do documento no google docs</t>
  </si>
  <si>
    <t>Planejamento de Cronograma</t>
  </si>
  <si>
    <t>Organização para entregar os incrementos da Sprint no tempo estipulado.</t>
  </si>
  <si>
    <t>Planejamento de Custos</t>
  </si>
  <si>
    <t>Planejamento financeiro para que os custos estejam dentro do valor estipulado.</t>
  </si>
  <si>
    <t>Definição da Plataforma</t>
  </si>
  <si>
    <t>Adequar a implantação do sistema às habilidades individuais de sistemas em nuvem</t>
  </si>
  <si>
    <t>No sistema de nuvem</t>
  </si>
  <si>
    <t>Arnold e Guilherme</t>
  </si>
  <si>
    <t>Utilização do sistema de nuvem com a tecnologia Azure e Docker</t>
  </si>
  <si>
    <t>Criação dos containers</t>
  </si>
  <si>
    <t>Definir a plataforma de Implantação do backend, frontend e Banco de Dados (SGBD) na nuvem.</t>
  </si>
  <si>
    <t>Integração Contínua</t>
  </si>
  <si>
    <t>Criar mecânismo para implantar o projeto na plataforma na nuvem.</t>
  </si>
  <si>
    <t>Criação de Casos de Testes</t>
  </si>
  <si>
    <t>Criar estratégias de teste para validar as funcionalidades do sistema.</t>
  </si>
  <si>
    <t>Front e Back-end do projeto</t>
  </si>
  <si>
    <t>Carol e Antônio</t>
  </si>
  <si>
    <t>Codificação dos Testes</t>
  </si>
  <si>
    <t>Implementar o que foi planejado nos casos de testes</t>
  </si>
  <si>
    <t>Implementação dos testes</t>
  </si>
  <si>
    <t>Execução dos Testes</t>
  </si>
  <si>
    <t xml:space="preserve">Etapa para saber se na prática saiu o esperado, ou seja, verificar a cobertura de testes da aplicação. </t>
  </si>
  <si>
    <t xml:space="preserve">Comparação do resultado obtido no sistema com o resultado planejado </t>
  </si>
  <si>
    <t>CUSTO DOS PACOTES DE TRABALHO</t>
  </si>
  <si>
    <t>RESERVA DE CONTINGÊNCIA (10%)</t>
  </si>
  <si>
    <t>RESERVA GERÊNCIAL (5%)</t>
  </si>
  <si>
    <t>TOTAL</t>
  </si>
  <si>
    <t>Legenda:</t>
  </si>
  <si>
    <t>Gerenciamento</t>
  </si>
  <si>
    <t>Infraestrutura</t>
  </si>
  <si>
    <t>Testes</t>
  </si>
  <si>
    <t>Plano de Custos</t>
  </si>
  <si>
    <t>Integrantes: Arnold, Antônio, Carolina, Guilherme, Arthur</t>
  </si>
  <si>
    <t xml:space="preserve">SEMANA </t>
  </si>
  <si>
    <t>INTERVALO</t>
  </si>
  <si>
    <t>GERENTE</t>
  </si>
  <si>
    <t>CDUS</t>
  </si>
  <si>
    <t>STATUS</t>
  </si>
  <si>
    <t>RESPONSÁVEL</t>
  </si>
  <si>
    <t>HORAS</t>
  </si>
  <si>
    <t>CUSTO</t>
  </si>
  <si>
    <t>12/07 - 18/07</t>
  </si>
  <si>
    <t>ARTHUR</t>
  </si>
  <si>
    <t>PLANEJAMENTO DO ESCOPO</t>
  </si>
  <si>
    <t>FEITO</t>
  </si>
  <si>
    <t>EQUIPE</t>
  </si>
  <si>
    <t>PLANEJAMENTO DO CRONOGRAMA</t>
  </si>
  <si>
    <t>PLANEJAMENTO DO CUSTOS</t>
  </si>
  <si>
    <t>LOGIN</t>
  </si>
  <si>
    <t>LOGOUT</t>
  </si>
  <si>
    <t>CADASTRO DE USUÁRIOS</t>
  </si>
  <si>
    <t>VISUALIZAR CONSULTORIA</t>
  </si>
  <si>
    <t>SOLICITAÇÃO DE CONSULTORIA</t>
  </si>
  <si>
    <t>ACEITAR CONSULTORIA</t>
  </si>
  <si>
    <t>19/07 - 25/07</t>
  </si>
  <si>
    <t>ARNOLD</t>
  </si>
  <si>
    <t>VISUALIZAR TODAS AS CONSULTORIAS</t>
  </si>
  <si>
    <t>AVALIAR CONSULTORIA</t>
  </si>
  <si>
    <t>26/07 - 01/08</t>
  </si>
  <si>
    <t>GUILHERME</t>
  </si>
  <si>
    <t>INTEGRAÇÃO CONTÍNUA</t>
  </si>
  <si>
    <t>02/08 - 08/08</t>
  </si>
  <si>
    <t>CAROL</t>
  </si>
  <si>
    <t>VISUALIZAR CONSULTORIAS PENDENTES</t>
  </si>
  <si>
    <t>VISUALIZAR CONSULTORIAS ACEITAS</t>
  </si>
  <si>
    <t>VISUALIZAR CONSULTORIAS FINALIZADAS</t>
  </si>
  <si>
    <t>09/08 - 16/08</t>
  </si>
  <si>
    <t>CRIAÇÃO, CODIFICAÇÃO E EXECUÇÃO DE TESTES</t>
  </si>
  <si>
    <t>17/08  - 18/08</t>
  </si>
  <si>
    <t>A FAZER</t>
  </si>
  <si>
    <t>CUSTO DOS PACOTES DE TRABALHO (R$)</t>
  </si>
  <si>
    <t>TOTAL (R$)</t>
  </si>
  <si>
    <t>Atualiza github</t>
  </si>
  <si>
    <t>Criar os quadros</t>
  </si>
  <si>
    <t>Backlog</t>
  </si>
  <si>
    <t>Sprint backlog</t>
  </si>
  <si>
    <t>Open</t>
  </si>
  <si>
    <t>Todo</t>
  </si>
  <si>
    <t>Doing</t>
  </si>
  <si>
    <t>Done</t>
  </si>
  <si>
    <t>Review</t>
  </si>
  <si>
    <t>Close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</si>
</sst>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"/>
    <numFmt numFmtId="165" formatCode="&quot;R$&quot;\ #,##0.00"/>
  </numFmts>
  <fonts count="11">
    <font>
      <sz val="12.0"/>
      <color theme="1"/>
      <name val="Calibri"/>
      <scheme val="minor"/>
    </font>
    <font>
      <sz val="12.0"/>
      <color theme="1"/>
      <name val="Calibri"/>
    </font>
    <font>
      <b/>
      <sz val="12.0"/>
      <color theme="1"/>
      <name val="Calibri"/>
    </font>
    <font/>
    <font>
      <color rgb="FF000000"/>
      <name val="Calibri"/>
    </font>
    <font>
      <sz val="12.0"/>
      <color rgb="FF000000"/>
      <name val="Calibri"/>
    </font>
    <font>
      <color theme="1"/>
      <name val="Calibri"/>
      <scheme val="minor"/>
    </font>
    <font>
      <b/>
      <sz val="18.0"/>
      <color theme="1"/>
      <name val="Calibri"/>
      <scheme val="minor"/>
    </font>
    <font>
      <sz val="11.0"/>
      <color theme="1"/>
      <name val="Calibri"/>
    </font>
    <font>
      <sz val="11.0"/>
      <color theme="1"/>
      <name val="Calibri"/>
      <scheme val="minor"/>
    </font>
    <font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C00000"/>
        <bgColor rgb="FFC00000"/>
      </patternFill>
    </fill>
    <fill>
      <patternFill patternType="solid">
        <fgColor rgb="FFFFC000"/>
        <bgColor rgb="FFFFC000"/>
      </patternFill>
    </fill>
    <fill>
      <patternFill patternType="solid">
        <fgColor theme="5"/>
        <bgColor theme="5"/>
      </patternFill>
    </fill>
    <fill>
      <patternFill patternType="solid">
        <fgColor rgb="FFE7E6E6"/>
        <bgColor rgb="FFE7E6E6"/>
      </patternFill>
    </fill>
    <fill>
      <patternFill patternType="solid">
        <fgColor rgb="FFD9C8FF"/>
        <bgColor rgb="FFD9C8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7F6FF"/>
        <bgColor rgb="FFC7F6FF"/>
      </patternFill>
    </fill>
    <fill>
      <patternFill patternType="solid">
        <fgColor rgb="FFBEE1FF"/>
        <bgColor rgb="FFBEE1FF"/>
      </patternFill>
    </fill>
    <fill>
      <patternFill patternType="solid">
        <fgColor theme="0"/>
        <bgColor theme="0"/>
      </patternFill>
    </fill>
    <fill>
      <patternFill patternType="solid">
        <fgColor rgb="FF9CC2E5"/>
        <bgColor rgb="FF9CC2E5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1" fillId="0" fontId="2" numFmtId="0" xfId="0" applyAlignment="1" applyBorder="1" applyFont="1">
      <alignment shrinkToFit="0" vertical="center" wrapText="1"/>
    </xf>
    <xf borderId="2" fillId="0" fontId="3" numFmtId="0" xfId="0" applyBorder="1" applyFont="1"/>
    <xf borderId="3" fillId="0" fontId="3" numFmtId="0" xfId="0" applyBorder="1" applyFont="1"/>
    <xf borderId="1" fillId="0" fontId="2" numFmtId="0" xfId="0" applyAlignment="1" applyBorder="1" applyFont="1">
      <alignment readingOrder="0" shrinkToFit="0" vertical="center" wrapText="1"/>
    </xf>
    <xf borderId="4" fillId="2" fontId="2" numFmtId="0" xfId="0" applyAlignment="1" applyBorder="1" applyFill="1" applyFont="1">
      <alignment horizontal="center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ill="1" applyFont="1">
      <alignment horizontal="center" shrinkToFit="0" vertical="center" wrapText="1"/>
    </xf>
    <xf borderId="5" fillId="0" fontId="3" numFmtId="0" xfId="0" applyBorder="1" applyFont="1"/>
    <xf borderId="6" fillId="3" fontId="2" numFmtId="0" xfId="0" applyAlignment="1" applyBorder="1" applyFont="1">
      <alignment horizontal="center" shrinkToFit="0" vertical="center" wrapText="1"/>
    </xf>
    <xf borderId="6" fillId="4" fontId="2" numFmtId="0" xfId="0" applyAlignment="1" applyBorder="1" applyFont="1">
      <alignment horizontal="center" shrinkToFit="0" vertical="center" wrapText="1"/>
    </xf>
    <xf borderId="7" fillId="0" fontId="3" numFmtId="0" xfId="0" applyBorder="1" applyFont="1"/>
    <xf borderId="8" fillId="0" fontId="3" numFmtId="0" xfId="0" applyBorder="1" applyFont="1"/>
    <xf borderId="9" fillId="5" fontId="2" numFmtId="0" xfId="0" applyAlignment="1" applyBorder="1" applyFill="1" applyFont="1">
      <alignment horizontal="center" shrinkToFit="0" vertical="center" wrapText="1"/>
    </xf>
    <xf borderId="9" fillId="5" fontId="2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0" fillId="6" fontId="4" numFmtId="0" xfId="0" applyAlignment="1" applyFill="1" applyFont="1">
      <alignment vertical="center"/>
    </xf>
    <xf borderId="9" fillId="6" fontId="1" numFmtId="0" xfId="0" applyAlignment="1" applyBorder="1" applyFont="1">
      <alignment shrinkToFit="0" vertical="center" wrapText="1"/>
    </xf>
    <xf borderId="9" fillId="6" fontId="1" numFmtId="0" xfId="0" applyAlignment="1" applyBorder="1" applyFont="1">
      <alignment horizontal="center" shrinkToFit="0" vertical="center" wrapText="1"/>
    </xf>
    <xf borderId="9" fillId="6" fontId="1" numFmtId="0" xfId="0" applyAlignment="1" applyBorder="1" applyFont="1">
      <alignment horizontal="center" readingOrder="0" shrinkToFit="0" vertical="center" wrapText="1"/>
    </xf>
    <xf borderId="9" fillId="6" fontId="1" numFmtId="164" xfId="0" applyAlignment="1" applyBorder="1" applyFont="1" applyNumberFormat="1">
      <alignment horizontal="center" readingOrder="0" shrinkToFit="0" vertical="center" wrapText="1"/>
    </xf>
    <xf borderId="9" fillId="6" fontId="1" numFmtId="0" xfId="0" applyAlignment="1" applyBorder="1" applyFont="1">
      <alignment horizontal="left" shrinkToFit="0" vertical="center" wrapText="1"/>
    </xf>
    <xf borderId="9" fillId="6" fontId="1" numFmtId="165" xfId="0" applyAlignment="1" applyBorder="1" applyFont="1" applyNumberFormat="1">
      <alignment readingOrder="0" shrinkToFit="0" vertical="center" wrapText="1"/>
    </xf>
    <xf borderId="9" fillId="6" fontId="1" numFmtId="0" xfId="0" applyAlignment="1" applyBorder="1" applyFont="1">
      <alignment horizontal="left" readingOrder="0" shrinkToFit="0" vertical="center" wrapText="1"/>
    </xf>
    <xf borderId="9" fillId="6" fontId="1" numFmtId="164" xfId="0" applyAlignment="1" applyBorder="1" applyFont="1" applyNumberFormat="1">
      <alignment horizontal="center" shrinkToFit="0" vertical="center" wrapText="1"/>
    </xf>
    <xf borderId="9" fillId="6" fontId="1" numFmtId="0" xfId="0" applyAlignment="1" applyBorder="1" applyFont="1">
      <alignment readingOrder="0" shrinkToFit="0" vertical="center" wrapText="1"/>
    </xf>
    <xf borderId="9" fillId="7" fontId="1" numFmtId="0" xfId="0" applyAlignment="1" applyBorder="1" applyFill="1" applyFont="1">
      <alignment shrinkToFit="0" vertical="center" wrapText="1"/>
    </xf>
    <xf borderId="9" fillId="7" fontId="1" numFmtId="0" xfId="0" applyAlignment="1" applyBorder="1" applyFont="1">
      <alignment horizontal="center" shrinkToFit="0" vertical="center" wrapText="1"/>
    </xf>
    <xf borderId="9" fillId="7" fontId="1" numFmtId="164" xfId="0" applyAlignment="1" applyBorder="1" applyFont="1" applyNumberFormat="1">
      <alignment horizontal="center" readingOrder="0" shrinkToFit="0" vertical="center" wrapText="1"/>
    </xf>
    <xf borderId="9" fillId="7" fontId="1" numFmtId="0" xfId="0" applyAlignment="1" applyBorder="1" applyFont="1">
      <alignment horizontal="center" readingOrder="0" shrinkToFit="0" vertical="center" wrapText="1"/>
    </xf>
    <xf borderId="9" fillId="7" fontId="1" numFmtId="164" xfId="0" applyAlignment="1" applyBorder="1" applyFont="1" applyNumberFormat="1">
      <alignment horizontal="center" shrinkToFit="0" vertical="center" wrapText="1"/>
    </xf>
    <xf borderId="9" fillId="7" fontId="1" numFmtId="0" xfId="0" applyAlignment="1" applyBorder="1" applyFont="1">
      <alignment readingOrder="0" shrinkToFit="0" vertical="center" wrapText="1"/>
    </xf>
    <xf borderId="9" fillId="7" fontId="1" numFmtId="165" xfId="0" applyAlignment="1" applyBorder="1" applyFont="1" applyNumberFormat="1">
      <alignment readingOrder="0" shrinkToFit="0" vertical="center" wrapText="1"/>
    </xf>
    <xf borderId="9" fillId="7" fontId="4" numFmtId="0" xfId="0" applyAlignment="1" applyBorder="1" applyFont="1">
      <alignment horizontal="left" vertical="center"/>
    </xf>
    <xf borderId="0" fillId="8" fontId="4" numFmtId="0" xfId="0" applyAlignment="1" applyFill="1" applyFont="1">
      <alignment vertical="center"/>
    </xf>
    <xf borderId="9" fillId="8" fontId="1" numFmtId="0" xfId="0" applyAlignment="1" applyBorder="1" applyFont="1">
      <alignment shrinkToFit="0" vertical="center" wrapText="1"/>
    </xf>
    <xf borderId="9" fillId="8" fontId="1" numFmtId="0" xfId="0" applyAlignment="1" applyBorder="1" applyFont="1">
      <alignment horizontal="center" shrinkToFit="0" vertical="center" wrapText="1"/>
    </xf>
    <xf borderId="9" fillId="8" fontId="1" numFmtId="164" xfId="0" applyAlignment="1" applyBorder="1" applyFont="1" applyNumberFormat="1">
      <alignment horizontal="center" shrinkToFit="0" vertical="center" wrapText="1"/>
    </xf>
    <xf borderId="9" fillId="8" fontId="1" numFmtId="0" xfId="0" applyAlignment="1" applyBorder="1" applyFont="1">
      <alignment horizontal="center" readingOrder="0" shrinkToFit="0" vertical="center" wrapText="1"/>
    </xf>
    <xf borderId="9" fillId="8" fontId="1" numFmtId="165" xfId="0" applyAlignment="1" applyBorder="1" applyFont="1" applyNumberFormat="1">
      <alignment readingOrder="0" shrinkToFit="0" vertical="center" wrapText="1"/>
    </xf>
    <xf borderId="9" fillId="8" fontId="4" numFmtId="0" xfId="0" applyAlignment="1" applyBorder="1" applyFont="1">
      <alignment vertical="center"/>
    </xf>
    <xf borderId="9" fillId="8" fontId="1" numFmtId="164" xfId="0" applyAlignment="1" applyBorder="1" applyFont="1" applyNumberFormat="1">
      <alignment horizontal="center" readingOrder="0" shrinkToFit="0" vertical="center" wrapText="1"/>
    </xf>
    <xf borderId="9" fillId="9" fontId="4" numFmtId="0" xfId="0" applyAlignment="1" applyBorder="1" applyFill="1" applyFont="1">
      <alignment vertical="center"/>
    </xf>
    <xf borderId="9" fillId="9" fontId="1" numFmtId="0" xfId="0" applyAlignment="1" applyBorder="1" applyFont="1">
      <alignment shrinkToFit="0" vertical="center" wrapText="1"/>
    </xf>
    <xf borderId="9" fillId="9" fontId="1" numFmtId="0" xfId="0" applyAlignment="1" applyBorder="1" applyFont="1">
      <alignment horizontal="center" shrinkToFit="0" vertical="center" wrapText="1"/>
    </xf>
    <xf borderId="9" fillId="9" fontId="1" numFmtId="164" xfId="0" applyAlignment="1" applyBorder="1" applyFont="1" applyNumberFormat="1">
      <alignment horizontal="center" shrinkToFit="0" vertical="center" wrapText="1"/>
    </xf>
    <xf borderId="9" fillId="9" fontId="1" numFmtId="0" xfId="0" applyAlignment="1" applyBorder="1" applyFont="1">
      <alignment horizontal="center" readingOrder="0" shrinkToFit="0" vertical="center" wrapText="1"/>
    </xf>
    <xf borderId="9" fillId="9" fontId="1" numFmtId="165" xfId="0" applyAlignment="1" applyBorder="1" applyFont="1" applyNumberFormat="1">
      <alignment readingOrder="0" shrinkToFit="0" vertical="center" wrapText="1"/>
    </xf>
    <xf borderId="9" fillId="9" fontId="4" numFmtId="0" xfId="0" applyAlignment="1" applyBorder="1" applyFont="1">
      <alignment readingOrder="0" vertical="center"/>
    </xf>
    <xf borderId="0" fillId="9" fontId="5" numFmtId="0" xfId="0" applyAlignment="1" applyFont="1">
      <alignment horizontal="center" vertical="center"/>
    </xf>
    <xf borderId="9" fillId="9" fontId="1" numFmtId="164" xfId="0" applyAlignment="1" applyBorder="1" applyFont="1" applyNumberFormat="1">
      <alignment horizontal="center" readingOrder="0" shrinkToFit="0" vertical="center" wrapText="1"/>
    </xf>
    <xf borderId="0" fillId="10" fontId="4" numFmtId="0" xfId="0" applyAlignment="1" applyFill="1" applyFont="1">
      <alignment vertical="center"/>
    </xf>
    <xf borderId="9" fillId="10" fontId="1" numFmtId="0" xfId="0" applyAlignment="1" applyBorder="1" applyFont="1">
      <alignment readingOrder="0" shrinkToFit="0" vertical="center" wrapText="1"/>
    </xf>
    <xf borderId="9" fillId="10" fontId="1" numFmtId="0" xfId="0" applyAlignment="1" applyBorder="1" applyFont="1">
      <alignment horizontal="center" shrinkToFit="0" vertical="center" wrapText="1"/>
    </xf>
    <xf borderId="0" fillId="10" fontId="5" numFmtId="164" xfId="0" applyAlignment="1" applyFont="1" applyNumberFormat="1">
      <alignment horizontal="center"/>
    </xf>
    <xf borderId="9" fillId="10" fontId="1" numFmtId="0" xfId="0" applyAlignment="1" applyBorder="1" applyFont="1">
      <alignment horizontal="center" readingOrder="0" shrinkToFit="0" vertical="center" wrapText="1"/>
    </xf>
    <xf borderId="9" fillId="10" fontId="1" numFmtId="164" xfId="0" applyAlignment="1" applyBorder="1" applyFont="1" applyNumberFormat="1">
      <alignment horizontal="center" shrinkToFit="0" vertical="center" wrapText="1"/>
    </xf>
    <xf borderId="9" fillId="10" fontId="1" numFmtId="0" xfId="0" applyAlignment="1" applyBorder="1" applyFont="1">
      <alignment shrinkToFit="0" vertical="center" wrapText="1"/>
    </xf>
    <xf borderId="9" fillId="10" fontId="1" numFmtId="165" xfId="0" applyAlignment="1" applyBorder="1" applyFont="1" applyNumberFormat="1">
      <alignment readingOrder="0" shrinkToFit="0" vertical="center" wrapText="1"/>
    </xf>
    <xf borderId="9" fillId="10" fontId="4" numFmtId="0" xfId="0" applyAlignment="1" applyBorder="1" applyFont="1">
      <alignment vertical="center"/>
    </xf>
    <xf borderId="1" fillId="10" fontId="1" numFmtId="0" xfId="0" applyAlignment="1" applyBorder="1" applyFont="1">
      <alignment horizontal="left" readingOrder="0" shrinkToFit="0" vertical="center" wrapText="1"/>
    </xf>
    <xf borderId="9" fillId="9" fontId="4" numFmtId="165" xfId="0" applyAlignment="1" applyBorder="1" applyFont="1" applyNumberFormat="1">
      <alignment horizontal="right"/>
    </xf>
    <xf borderId="1" fillId="10" fontId="6" numFmtId="0" xfId="0" applyAlignment="1" applyBorder="1" applyFont="1">
      <alignment horizontal="left" readingOrder="0"/>
    </xf>
    <xf borderId="9" fillId="9" fontId="1" numFmtId="165" xfId="0" applyAlignment="1" applyBorder="1" applyFont="1" applyNumberFormat="1">
      <alignment horizontal="right" shrinkToFit="0" vertical="center" wrapText="1"/>
    </xf>
    <xf borderId="1" fillId="10" fontId="6" numFmtId="0" xfId="0" applyAlignment="1" applyBorder="1" applyFont="1">
      <alignment readingOrder="0"/>
    </xf>
    <xf borderId="9" fillId="9" fontId="1" numFmtId="165" xfId="0" applyAlignment="1" applyBorder="1" applyFont="1" applyNumberFormat="1">
      <alignment shrinkToFit="0" vertical="center" wrapText="1"/>
    </xf>
    <xf borderId="0" fillId="11" fontId="1" numFmtId="0" xfId="0" applyAlignment="1" applyFill="1" applyFont="1">
      <alignment shrinkToFit="0" vertical="center" wrapText="1"/>
    </xf>
    <xf borderId="0" fillId="11" fontId="1" numFmtId="164" xfId="0" applyAlignment="1" applyFont="1" applyNumberFormat="1">
      <alignment shrinkToFit="0" vertical="center" wrapText="1"/>
    </xf>
    <xf borderId="0" fillId="11" fontId="1" numFmtId="0" xfId="0" applyAlignment="1" applyFont="1">
      <alignment horizontal="center" shrinkToFit="0" vertical="center" wrapText="1"/>
    </xf>
    <xf borderId="0" fillId="11" fontId="1" numFmtId="165" xfId="0" applyAlignment="1" applyFont="1" applyNumberFormat="1">
      <alignment shrinkToFit="0" vertical="center" wrapText="1"/>
    </xf>
    <xf borderId="0" fillId="11" fontId="2" numFmtId="0" xfId="0" applyAlignment="1" applyFont="1">
      <alignment horizontal="left" shrinkToFit="0" vertical="center" wrapText="1"/>
    </xf>
    <xf borderId="0" fillId="11" fontId="4" numFmtId="0" xfId="0" applyFont="1"/>
    <xf borderId="9" fillId="11" fontId="4" numFmtId="0" xfId="0" applyBorder="1" applyFont="1"/>
    <xf borderId="9" fillId="0" fontId="1" numFmtId="165" xfId="0" applyAlignment="1" applyBorder="1" applyFont="1" applyNumberFormat="1">
      <alignment shrinkToFit="0" vertical="center" wrapText="1"/>
    </xf>
    <xf borderId="0" fillId="0" fontId="7" numFmtId="0" xfId="0" applyAlignment="1" applyFont="1">
      <alignment readingOrder="0"/>
    </xf>
    <xf borderId="0" fillId="0" fontId="6" numFmtId="0" xfId="0" applyAlignment="1" applyFont="1">
      <alignment readingOrder="0"/>
    </xf>
    <xf borderId="0" fillId="12" fontId="8" numFmtId="0" xfId="0" applyAlignment="1" applyFill="1" applyFont="1">
      <alignment horizontal="center" vertical="center"/>
    </xf>
    <xf borderId="9" fillId="12" fontId="8" numFmtId="0" xfId="0" applyAlignment="1" applyBorder="1" applyFont="1">
      <alignment horizontal="center" vertical="center"/>
    </xf>
    <xf borderId="6" fillId="0" fontId="8" numFmtId="0" xfId="0" applyAlignment="1" applyBorder="1" applyFont="1">
      <alignment horizontal="center" vertical="center"/>
    </xf>
    <xf borderId="9" fillId="8" fontId="8" numFmtId="0" xfId="0" applyAlignment="1" applyBorder="1" applyFont="1">
      <alignment horizontal="center" readingOrder="0" vertical="center"/>
    </xf>
    <xf borderId="9" fillId="0" fontId="8" numFmtId="0" xfId="0" applyAlignment="1" applyBorder="1" applyFont="1">
      <alignment horizontal="center" vertical="center"/>
    </xf>
    <xf borderId="9" fillId="0" fontId="8" numFmtId="0" xfId="0" applyAlignment="1" applyBorder="1" applyFont="1">
      <alignment horizontal="center" readingOrder="0" vertical="center"/>
    </xf>
    <xf borderId="10" fillId="0" fontId="3" numFmtId="0" xfId="0" applyBorder="1" applyFont="1"/>
    <xf borderId="9" fillId="7" fontId="8" numFmtId="0" xfId="0" applyAlignment="1" applyBorder="1" applyFont="1">
      <alignment horizontal="center" vertical="center"/>
    </xf>
    <xf borderId="9" fillId="6" fontId="8" numFmtId="0" xfId="0" applyAlignment="1" applyBorder="1" applyFont="1">
      <alignment horizontal="center" vertical="center"/>
    </xf>
    <xf borderId="9" fillId="9" fontId="8" numFmtId="0" xfId="0" applyAlignment="1" applyBorder="1" applyFont="1">
      <alignment horizontal="center" readingOrder="0" vertical="center"/>
    </xf>
    <xf borderId="0" fillId="12" fontId="9" numFmtId="0" xfId="0" applyAlignment="1" applyFont="1">
      <alignment horizontal="center" readingOrder="0" vertical="center"/>
    </xf>
    <xf borderId="11" fillId="0" fontId="8" numFmtId="0" xfId="0" applyAlignment="1" applyBorder="1" applyFont="1">
      <alignment horizontal="center" readingOrder="0" vertical="center"/>
    </xf>
    <xf borderId="12" fillId="0" fontId="3" numFmtId="0" xfId="0" applyBorder="1" applyFont="1"/>
    <xf borderId="1" fillId="11" fontId="9" numFmtId="0" xfId="0" applyAlignment="1" applyBorder="1" applyFont="1">
      <alignment horizontal="center" readingOrder="0" vertical="center"/>
    </xf>
    <xf borderId="9" fillId="0" fontId="9" numFmtId="0" xfId="0" applyAlignment="1" applyBorder="1" applyFont="1">
      <alignment horizontal="center" vertical="center"/>
    </xf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.33"/>
    <col customWidth="1" min="2" max="2" width="36.89"/>
    <col customWidth="1" min="3" max="3" width="25.11"/>
    <col customWidth="1" min="4" max="4" width="61.78"/>
    <col customWidth="1" min="5" max="5" width="37.56"/>
    <col customWidth="1" min="6" max="6" width="17.44"/>
    <col customWidth="1" min="7" max="7" width="8.44"/>
    <col customWidth="1" min="8" max="8" width="14.0"/>
    <col customWidth="1" min="9" max="9" width="12.78"/>
    <col customWidth="1" min="10" max="10" width="12.33"/>
    <col customWidth="1" min="11" max="11" width="34.33"/>
    <col customWidth="1" min="12" max="12" width="13.33"/>
    <col customWidth="1" min="13" max="13" width="25.56"/>
    <col customWidth="1" min="14" max="26" width="10.56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2" t="s">
        <v>0</v>
      </c>
      <c r="C3" s="3"/>
      <c r="D3" s="3"/>
      <c r="E3" s="3"/>
      <c r="F3" s="3"/>
      <c r="G3" s="3"/>
      <c r="H3" s="3"/>
      <c r="I3" s="3"/>
      <c r="J3" s="3"/>
      <c r="K3" s="3"/>
      <c r="L3" s="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5" t="s">
        <v>1</v>
      </c>
      <c r="C4" s="3"/>
      <c r="D4" s="3"/>
      <c r="E4" s="3"/>
      <c r="F4" s="3"/>
      <c r="G4" s="3"/>
      <c r="H4" s="3"/>
      <c r="I4" s="3"/>
      <c r="J4" s="3"/>
      <c r="K4" s="3"/>
      <c r="L4" s="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5" t="s">
        <v>2</v>
      </c>
      <c r="C5" s="3"/>
      <c r="D5" s="3"/>
      <c r="E5" s="3"/>
      <c r="F5" s="3"/>
      <c r="G5" s="3"/>
      <c r="H5" s="3"/>
      <c r="I5" s="3"/>
      <c r="J5" s="3"/>
      <c r="K5" s="3"/>
      <c r="L5" s="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5" t="s">
        <v>3</v>
      </c>
      <c r="C6" s="3"/>
      <c r="D6" s="3"/>
      <c r="E6" s="3"/>
      <c r="F6" s="3"/>
      <c r="G6" s="3"/>
      <c r="H6" s="3"/>
      <c r="I6" s="3"/>
      <c r="J6" s="3"/>
      <c r="K6" s="3"/>
      <c r="L6" s="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6" t="s">
        <v>4</v>
      </c>
      <c r="C8" s="7" t="s">
        <v>5</v>
      </c>
      <c r="D8" s="3"/>
      <c r="E8" s="3"/>
      <c r="F8" s="3"/>
      <c r="G8" s="3"/>
      <c r="H8" s="3"/>
      <c r="I8" s="3"/>
      <c r="J8" s="4"/>
      <c r="K8" s="8" t="s">
        <v>6</v>
      </c>
      <c r="L8" s="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3.75" customHeight="1">
      <c r="A9" s="1"/>
      <c r="B9" s="9"/>
      <c r="C9" s="10" t="s">
        <v>7</v>
      </c>
      <c r="D9" s="10" t="s">
        <v>8</v>
      </c>
      <c r="E9" s="10" t="s">
        <v>9</v>
      </c>
      <c r="F9" s="10" t="s">
        <v>10</v>
      </c>
      <c r="G9" s="7" t="s">
        <v>11</v>
      </c>
      <c r="H9" s="3"/>
      <c r="I9" s="3"/>
      <c r="J9" s="4"/>
      <c r="K9" s="11" t="s">
        <v>12</v>
      </c>
      <c r="L9" s="11" t="s">
        <v>13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43.5" customHeight="1">
      <c r="A10" s="1"/>
      <c r="B10" s="12"/>
      <c r="C10" s="13"/>
      <c r="D10" s="13"/>
      <c r="E10" s="13"/>
      <c r="F10" s="13"/>
      <c r="G10" s="14" t="s">
        <v>14</v>
      </c>
      <c r="H10" s="15" t="s">
        <v>15</v>
      </c>
      <c r="I10" s="14" t="s">
        <v>16</v>
      </c>
      <c r="J10" s="14" t="s">
        <v>17</v>
      </c>
      <c r="K10" s="13"/>
      <c r="L10" s="13"/>
      <c r="M10" s="16" t="s">
        <v>18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53.25" customHeight="1">
      <c r="A11" s="1"/>
      <c r="B11" s="17">
        <v>1.0</v>
      </c>
      <c r="C11" s="18" t="s">
        <v>19</v>
      </c>
      <c r="D11" s="19" t="s">
        <v>20</v>
      </c>
      <c r="E11" s="20" t="s">
        <v>21</v>
      </c>
      <c r="F11" s="21" t="s">
        <v>22</v>
      </c>
      <c r="G11" s="22">
        <v>44739.0</v>
      </c>
      <c r="H11" s="21">
        <f t="shared" ref="H11:H28" si="1">ROUND(I11-G11 - 2*((I11-G11)/7),0)</f>
        <v>12</v>
      </c>
      <c r="I11" s="22">
        <v>44756.0</v>
      </c>
      <c r="J11" s="19"/>
      <c r="K11" s="23" t="s">
        <v>23</v>
      </c>
      <c r="L11" s="24">
        <f t="shared" ref="L11:L28" si="2">PRODUCT(PRODUCT(H11,100),2)</f>
        <v>2400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45.0" customHeight="1">
      <c r="A12" s="1"/>
      <c r="B12" s="17">
        <v>2.0</v>
      </c>
      <c r="C12" s="19" t="s">
        <v>24</v>
      </c>
      <c r="D12" s="19" t="s">
        <v>25</v>
      </c>
      <c r="E12" s="20" t="s">
        <v>26</v>
      </c>
      <c r="F12" s="20" t="s">
        <v>27</v>
      </c>
      <c r="G12" s="22">
        <v>44739.0</v>
      </c>
      <c r="H12" s="21">
        <f t="shared" si="1"/>
        <v>12</v>
      </c>
      <c r="I12" s="22">
        <v>44756.0</v>
      </c>
      <c r="J12" s="19"/>
      <c r="K12" s="25" t="s">
        <v>28</v>
      </c>
      <c r="L12" s="24">
        <f t="shared" si="2"/>
        <v>2400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41.25" customHeight="1">
      <c r="A13" s="1"/>
      <c r="B13" s="17">
        <v>3.0</v>
      </c>
      <c r="C13" s="19" t="s">
        <v>29</v>
      </c>
      <c r="D13" s="19" t="s">
        <v>30</v>
      </c>
      <c r="E13" s="20" t="s">
        <v>26</v>
      </c>
      <c r="F13" s="20" t="s">
        <v>27</v>
      </c>
      <c r="G13" s="26">
        <v>44739.0</v>
      </c>
      <c r="H13" s="21">
        <f t="shared" si="1"/>
        <v>38</v>
      </c>
      <c r="I13" s="26">
        <v>44792.0</v>
      </c>
      <c r="J13" s="19"/>
      <c r="K13" s="27" t="s">
        <v>28</v>
      </c>
      <c r="L13" s="24">
        <f t="shared" si="2"/>
        <v>7600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41.25" customHeight="1">
      <c r="A14" s="1"/>
      <c r="B14" s="17">
        <v>4.0</v>
      </c>
      <c r="C14" s="19" t="s">
        <v>31</v>
      </c>
      <c r="D14" s="19" t="s">
        <v>32</v>
      </c>
      <c r="E14" s="20" t="s">
        <v>26</v>
      </c>
      <c r="F14" s="20" t="s">
        <v>27</v>
      </c>
      <c r="G14" s="22">
        <v>44739.0</v>
      </c>
      <c r="H14" s="21">
        <f t="shared" si="1"/>
        <v>3</v>
      </c>
      <c r="I14" s="22">
        <v>44743.0</v>
      </c>
      <c r="J14" s="22">
        <v>44743.0</v>
      </c>
      <c r="K14" s="27" t="s">
        <v>28</v>
      </c>
      <c r="L14" s="24">
        <f t="shared" si="2"/>
        <v>600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4.5" customHeight="1">
      <c r="A15" s="1"/>
      <c r="B15" s="17">
        <v>5.0</v>
      </c>
      <c r="C15" s="28" t="s">
        <v>33</v>
      </c>
      <c r="D15" s="28" t="s">
        <v>34</v>
      </c>
      <c r="E15" s="29" t="s">
        <v>35</v>
      </c>
      <c r="F15" s="29" t="s">
        <v>36</v>
      </c>
      <c r="G15" s="30">
        <v>44739.0</v>
      </c>
      <c r="H15" s="31">
        <f t="shared" si="1"/>
        <v>38</v>
      </c>
      <c r="I15" s="32">
        <v>44792.0</v>
      </c>
      <c r="J15" s="28"/>
      <c r="K15" s="33" t="s">
        <v>37</v>
      </c>
      <c r="L15" s="34">
        <f t="shared" si="2"/>
        <v>7600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5.25" customHeight="1">
      <c r="A16" s="1"/>
      <c r="B16" s="17">
        <v>6.0</v>
      </c>
      <c r="C16" s="28" t="s">
        <v>38</v>
      </c>
      <c r="D16" s="28" t="s">
        <v>39</v>
      </c>
      <c r="E16" s="29" t="s">
        <v>35</v>
      </c>
      <c r="F16" s="29" t="s">
        <v>36</v>
      </c>
      <c r="G16" s="32">
        <v>44739.0</v>
      </c>
      <c r="H16" s="31">
        <f t="shared" si="1"/>
        <v>3</v>
      </c>
      <c r="I16" s="30">
        <v>44743.0</v>
      </c>
      <c r="J16" s="30">
        <v>44743.0</v>
      </c>
      <c r="K16" s="33" t="s">
        <v>37</v>
      </c>
      <c r="L16" s="34">
        <f t="shared" si="2"/>
        <v>600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49.5" customHeight="1">
      <c r="A17" s="1"/>
      <c r="B17" s="17">
        <v>7.0</v>
      </c>
      <c r="C17" s="28" t="s">
        <v>40</v>
      </c>
      <c r="D17" s="28" t="s">
        <v>41</v>
      </c>
      <c r="E17" s="29" t="s">
        <v>35</v>
      </c>
      <c r="F17" s="29" t="s">
        <v>36</v>
      </c>
      <c r="G17" s="32">
        <v>44739.0</v>
      </c>
      <c r="H17" s="31">
        <f t="shared" si="1"/>
        <v>38</v>
      </c>
      <c r="I17" s="32">
        <v>44792.0</v>
      </c>
      <c r="J17" s="28"/>
      <c r="K17" s="33" t="s">
        <v>42</v>
      </c>
      <c r="L17" s="34">
        <f t="shared" si="2"/>
        <v>7600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3.75" customHeight="1">
      <c r="A18" s="1"/>
      <c r="B18" s="17">
        <v>8.0</v>
      </c>
      <c r="C18" s="28" t="s">
        <v>29</v>
      </c>
      <c r="D18" s="28" t="s">
        <v>43</v>
      </c>
      <c r="E18" s="29" t="s">
        <v>35</v>
      </c>
      <c r="F18" s="29" t="s">
        <v>36</v>
      </c>
      <c r="G18" s="32">
        <v>44739.0</v>
      </c>
      <c r="H18" s="31">
        <f t="shared" si="1"/>
        <v>38</v>
      </c>
      <c r="I18" s="32">
        <v>44792.0</v>
      </c>
      <c r="J18" s="28"/>
      <c r="K18" s="33" t="s">
        <v>37</v>
      </c>
      <c r="L18" s="34">
        <f t="shared" si="2"/>
        <v>7600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6.75" customHeight="1">
      <c r="A19" s="1"/>
      <c r="B19" s="17">
        <v>9.0</v>
      </c>
      <c r="C19" s="35" t="s">
        <v>44</v>
      </c>
      <c r="D19" s="28" t="s">
        <v>45</v>
      </c>
      <c r="E19" s="29" t="s">
        <v>35</v>
      </c>
      <c r="F19" s="29" t="s">
        <v>36</v>
      </c>
      <c r="G19" s="30">
        <v>44739.0</v>
      </c>
      <c r="H19" s="31">
        <f t="shared" si="1"/>
        <v>3</v>
      </c>
      <c r="I19" s="30">
        <v>44743.0</v>
      </c>
      <c r="J19" s="30">
        <v>44743.0</v>
      </c>
      <c r="K19" s="33" t="s">
        <v>37</v>
      </c>
      <c r="L19" s="34">
        <f t="shared" si="2"/>
        <v>600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6.75" customHeight="1">
      <c r="A20" s="1"/>
      <c r="B20" s="17">
        <v>10.0</v>
      </c>
      <c r="C20" s="36" t="s">
        <v>46</v>
      </c>
      <c r="D20" s="37" t="s">
        <v>47</v>
      </c>
      <c r="E20" s="38" t="s">
        <v>48</v>
      </c>
      <c r="F20" s="38" t="s">
        <v>49</v>
      </c>
      <c r="G20" s="39">
        <v>44719.0</v>
      </c>
      <c r="H20" s="40">
        <f t="shared" si="1"/>
        <v>12</v>
      </c>
      <c r="I20" s="39">
        <v>44736.0</v>
      </c>
      <c r="J20" s="39">
        <v>44736.0</v>
      </c>
      <c r="K20" s="37" t="s">
        <v>50</v>
      </c>
      <c r="L20" s="41">
        <f t="shared" si="2"/>
        <v>2400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3.75" customHeight="1">
      <c r="A21" s="1"/>
      <c r="B21" s="17">
        <f t="shared" ref="B21:B28" si="3">B20+1</f>
        <v>11</v>
      </c>
      <c r="C21" s="42" t="s">
        <v>51</v>
      </c>
      <c r="D21" s="37" t="s">
        <v>52</v>
      </c>
      <c r="E21" s="38" t="s">
        <v>48</v>
      </c>
      <c r="F21" s="38" t="s">
        <v>49</v>
      </c>
      <c r="G21" s="43">
        <v>44739.0</v>
      </c>
      <c r="H21" s="40">
        <f t="shared" si="1"/>
        <v>38</v>
      </c>
      <c r="I21" s="43">
        <v>44792.0</v>
      </c>
      <c r="J21" s="39"/>
      <c r="K21" s="37" t="s">
        <v>50</v>
      </c>
      <c r="L21" s="41">
        <f t="shared" si="2"/>
        <v>7600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34.5" customHeight="1">
      <c r="A22" s="1"/>
      <c r="B22" s="17">
        <f t="shared" si="3"/>
        <v>12</v>
      </c>
      <c r="C22" s="42" t="s">
        <v>53</v>
      </c>
      <c r="D22" s="37" t="s">
        <v>54</v>
      </c>
      <c r="E22" s="38" t="s">
        <v>48</v>
      </c>
      <c r="F22" s="38" t="s">
        <v>49</v>
      </c>
      <c r="G22" s="43">
        <v>44739.0</v>
      </c>
      <c r="H22" s="40">
        <f t="shared" si="1"/>
        <v>38</v>
      </c>
      <c r="I22" s="39">
        <v>44792.0</v>
      </c>
      <c r="J22" s="37"/>
      <c r="K22" s="37" t="s">
        <v>50</v>
      </c>
      <c r="L22" s="41">
        <f t="shared" si="2"/>
        <v>7600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33.0" customHeight="1">
      <c r="A23" s="1"/>
      <c r="B23" s="17">
        <f t="shared" si="3"/>
        <v>13</v>
      </c>
      <c r="C23" s="44" t="s">
        <v>55</v>
      </c>
      <c r="D23" s="45" t="s">
        <v>56</v>
      </c>
      <c r="E23" s="46" t="s">
        <v>57</v>
      </c>
      <c r="F23" s="46" t="s">
        <v>58</v>
      </c>
      <c r="G23" s="47">
        <v>44719.0</v>
      </c>
      <c r="H23" s="48">
        <f t="shared" si="1"/>
        <v>12</v>
      </c>
      <c r="I23" s="47">
        <v>44736.0</v>
      </c>
      <c r="J23" s="47">
        <v>44736.0</v>
      </c>
      <c r="K23" s="45" t="s">
        <v>59</v>
      </c>
      <c r="L23" s="49">
        <f t="shared" si="2"/>
        <v>2400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35.25" customHeight="1">
      <c r="A24" s="1"/>
      <c r="B24" s="17">
        <f t="shared" si="3"/>
        <v>14</v>
      </c>
      <c r="C24" s="50" t="s">
        <v>60</v>
      </c>
      <c r="D24" s="45" t="s">
        <v>61</v>
      </c>
      <c r="E24" s="46" t="s">
        <v>57</v>
      </c>
      <c r="F24" s="46" t="s">
        <v>58</v>
      </c>
      <c r="G24" s="47">
        <v>44719.0</v>
      </c>
      <c r="H24" s="48">
        <f t="shared" si="1"/>
        <v>12</v>
      </c>
      <c r="I24" s="47">
        <v>44736.0</v>
      </c>
      <c r="J24" s="47">
        <v>44736.0</v>
      </c>
      <c r="K24" s="45" t="s">
        <v>59</v>
      </c>
      <c r="L24" s="49">
        <f t="shared" si="2"/>
        <v>2400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33.0" customHeight="1">
      <c r="A25" s="1"/>
      <c r="B25" s="17">
        <f t="shared" si="3"/>
        <v>15</v>
      </c>
      <c r="C25" s="44" t="s">
        <v>62</v>
      </c>
      <c r="D25" s="45" t="s">
        <v>63</v>
      </c>
      <c r="E25" s="51" t="s">
        <v>57</v>
      </c>
      <c r="F25" s="46" t="s">
        <v>58</v>
      </c>
      <c r="G25" s="52">
        <v>44739.0</v>
      </c>
      <c r="H25" s="48">
        <f t="shared" si="1"/>
        <v>38</v>
      </c>
      <c r="I25" s="47">
        <v>44792.0</v>
      </c>
      <c r="J25" s="45"/>
      <c r="K25" s="45" t="s">
        <v>59</v>
      </c>
      <c r="L25" s="49">
        <f t="shared" si="2"/>
        <v>7600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32.25" customHeight="1">
      <c r="A26" s="1"/>
      <c r="B26" s="17">
        <f t="shared" si="3"/>
        <v>16</v>
      </c>
      <c r="C26" s="53" t="s">
        <v>64</v>
      </c>
      <c r="D26" s="54" t="s">
        <v>65</v>
      </c>
      <c r="E26" s="55" t="s">
        <v>66</v>
      </c>
      <c r="F26" s="55" t="s">
        <v>67</v>
      </c>
      <c r="G26" s="56">
        <v>44739.0</v>
      </c>
      <c r="H26" s="57">
        <f t="shared" si="1"/>
        <v>38</v>
      </c>
      <c r="I26" s="58">
        <v>44792.0</v>
      </c>
      <c r="J26" s="59"/>
      <c r="K26" s="59" t="s">
        <v>50</v>
      </c>
      <c r="L26" s="60">
        <f t="shared" si="2"/>
        <v>7600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31.5" customHeight="1">
      <c r="A27" s="1"/>
      <c r="B27" s="17">
        <f t="shared" si="3"/>
        <v>17</v>
      </c>
      <c r="C27" s="61" t="s">
        <v>68</v>
      </c>
      <c r="D27" s="59" t="s">
        <v>69</v>
      </c>
      <c r="E27" s="55" t="s">
        <v>66</v>
      </c>
      <c r="F27" s="55" t="s">
        <v>67</v>
      </c>
      <c r="G27" s="58">
        <v>44739.0</v>
      </c>
      <c r="H27" s="57">
        <f t="shared" si="1"/>
        <v>38</v>
      </c>
      <c r="I27" s="58">
        <v>44792.0</v>
      </c>
      <c r="J27" s="59"/>
      <c r="K27" s="59" t="s">
        <v>70</v>
      </c>
      <c r="L27" s="60">
        <f t="shared" si="2"/>
        <v>7600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35.25" customHeight="1">
      <c r="A28" s="1"/>
      <c r="B28" s="17">
        <f t="shared" si="3"/>
        <v>18</v>
      </c>
      <c r="C28" s="61" t="s">
        <v>71</v>
      </c>
      <c r="D28" s="54" t="s">
        <v>72</v>
      </c>
      <c r="E28" s="55" t="s">
        <v>66</v>
      </c>
      <c r="F28" s="55" t="s">
        <v>67</v>
      </c>
      <c r="G28" s="58">
        <v>44739.0</v>
      </c>
      <c r="H28" s="57">
        <f t="shared" si="1"/>
        <v>38</v>
      </c>
      <c r="I28" s="58">
        <v>44792.0</v>
      </c>
      <c r="J28" s="59"/>
      <c r="K28" s="59" t="s">
        <v>73</v>
      </c>
      <c r="L28" s="60">
        <f t="shared" si="2"/>
        <v>7600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62" t="s">
        <v>74</v>
      </c>
      <c r="C29" s="3"/>
      <c r="D29" s="3"/>
      <c r="E29" s="3"/>
      <c r="F29" s="3"/>
      <c r="G29" s="3"/>
      <c r="H29" s="3"/>
      <c r="I29" s="3"/>
      <c r="J29" s="3"/>
      <c r="K29" s="4"/>
      <c r="L29" s="63">
        <f>SUM(L11:L28)</f>
        <v>89800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64" t="s">
        <v>75</v>
      </c>
      <c r="C30" s="3"/>
      <c r="D30" s="3"/>
      <c r="E30" s="3"/>
      <c r="F30" s="3"/>
      <c r="G30" s="3"/>
      <c r="H30" s="3"/>
      <c r="I30" s="3"/>
      <c r="J30" s="3"/>
      <c r="K30" s="4"/>
      <c r="L30" s="65">
        <f>PRODUCT(L29,0.1)</f>
        <v>8980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66" t="s">
        <v>76</v>
      </c>
      <c r="C31" s="3"/>
      <c r="D31" s="3"/>
      <c r="E31" s="3"/>
      <c r="F31" s="3"/>
      <c r="G31" s="3"/>
      <c r="H31" s="3"/>
      <c r="I31" s="3"/>
      <c r="J31" s="3"/>
      <c r="K31" s="4"/>
      <c r="L31" s="65">
        <f>DIVIDE(L30,2)</f>
        <v>4490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66" t="s">
        <v>77</v>
      </c>
      <c r="C32" s="3"/>
      <c r="D32" s="3"/>
      <c r="E32" s="3"/>
      <c r="F32" s="3"/>
      <c r="G32" s="3"/>
      <c r="H32" s="3"/>
      <c r="I32" s="3"/>
      <c r="J32" s="3"/>
      <c r="K32" s="4"/>
      <c r="L32" s="67">
        <f>SUM(L29:L31)</f>
        <v>103270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E33" s="68"/>
      <c r="F33" s="68"/>
      <c r="G33" s="69"/>
      <c r="H33" s="70"/>
      <c r="I33" s="69"/>
      <c r="J33" s="68"/>
      <c r="K33" s="68"/>
      <c r="L33" s="7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E34" s="68"/>
      <c r="F34" s="68"/>
      <c r="G34" s="69"/>
      <c r="H34" s="70"/>
      <c r="I34" s="69"/>
      <c r="J34" s="68"/>
      <c r="K34" s="68"/>
      <c r="L34" s="7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C35" s="72" t="s">
        <v>78</v>
      </c>
      <c r="D35" s="73"/>
      <c r="E35" s="68"/>
      <c r="F35" s="68"/>
      <c r="G35" s="69"/>
      <c r="H35" s="70"/>
      <c r="I35" s="69"/>
      <c r="J35" s="68"/>
      <c r="K35" s="68"/>
      <c r="L35" s="7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C36" s="20"/>
      <c r="D36" s="74" t="s">
        <v>26</v>
      </c>
      <c r="E36" s="75">
        <f>SUM(L11:L14)</f>
        <v>13000</v>
      </c>
      <c r="F36" s="68"/>
      <c r="G36" s="69"/>
      <c r="H36" s="70"/>
      <c r="I36" s="69"/>
      <c r="J36" s="68"/>
      <c r="K36" s="68"/>
      <c r="L36" s="7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29"/>
      <c r="D37" s="74" t="s">
        <v>35</v>
      </c>
      <c r="E37" s="75">
        <f>SUM(L15:L19)</f>
        <v>24000</v>
      </c>
      <c r="F37" s="68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38"/>
      <c r="D38" s="74" t="s">
        <v>79</v>
      </c>
      <c r="E38" s="75">
        <f>SUM(L20:L22)</f>
        <v>17600</v>
      </c>
      <c r="F38" s="68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46"/>
      <c r="D39" s="74" t="s">
        <v>80</v>
      </c>
      <c r="E39" s="75">
        <f>SUM(L23:L25)</f>
        <v>12400</v>
      </c>
      <c r="F39" s="68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55"/>
      <c r="D40" s="74" t="s">
        <v>81</v>
      </c>
      <c r="E40" s="75">
        <f>SUM(L26:L28)</f>
        <v>22800</v>
      </c>
      <c r="F40" s="68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C9:C10"/>
    <mergeCell ref="D9:D10"/>
    <mergeCell ref="E9:E10"/>
    <mergeCell ref="F9:F10"/>
    <mergeCell ref="B29:K29"/>
    <mergeCell ref="B30:K30"/>
    <mergeCell ref="B31:K31"/>
    <mergeCell ref="B32:K32"/>
    <mergeCell ref="K8:L8"/>
    <mergeCell ref="K9:K10"/>
    <mergeCell ref="L9:L10"/>
    <mergeCell ref="B3:L3"/>
    <mergeCell ref="B4:L4"/>
    <mergeCell ref="B5:L5"/>
    <mergeCell ref="B6:L6"/>
    <mergeCell ref="B8:B10"/>
    <mergeCell ref="C8:J8"/>
    <mergeCell ref="G9:J9"/>
  </mergeCell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7.44"/>
    <col customWidth="1" min="2" max="4" width="11.22"/>
    <col customWidth="1" min="5" max="5" width="36.56"/>
    <col customWidth="1" min="6" max="6" width="11.22"/>
    <col customWidth="1" min="12" max="12" width="13.78"/>
  </cols>
  <sheetData>
    <row r="1">
      <c r="B1" s="76" t="s">
        <v>82</v>
      </c>
    </row>
    <row r="2">
      <c r="B2" s="77" t="s">
        <v>83</v>
      </c>
    </row>
    <row r="4">
      <c r="B4" s="78" t="s">
        <v>84</v>
      </c>
      <c r="C4" s="79" t="s">
        <v>85</v>
      </c>
      <c r="D4" s="79" t="s">
        <v>86</v>
      </c>
      <c r="E4" s="79" t="s">
        <v>87</v>
      </c>
      <c r="F4" s="79" t="s">
        <v>88</v>
      </c>
      <c r="G4" s="79" t="s">
        <v>89</v>
      </c>
      <c r="H4" s="79" t="s">
        <v>90</v>
      </c>
      <c r="I4" s="79" t="s">
        <v>91</v>
      </c>
      <c r="K4" s="72" t="s">
        <v>78</v>
      </c>
      <c r="L4" s="73"/>
    </row>
    <row r="5">
      <c r="B5" s="80">
        <v>1.0</v>
      </c>
      <c r="C5" s="80" t="s">
        <v>92</v>
      </c>
      <c r="D5" s="80" t="s">
        <v>93</v>
      </c>
      <c r="E5" s="81" t="s">
        <v>94</v>
      </c>
      <c r="F5" s="80" t="s">
        <v>95</v>
      </c>
      <c r="G5" s="82" t="s">
        <v>96</v>
      </c>
      <c r="H5" s="83">
        <v>70.0</v>
      </c>
      <c r="I5" s="82">
        <f t="shared" ref="I5:I31" si="1">H5*20*4</f>
        <v>5600</v>
      </c>
      <c r="K5" s="20"/>
      <c r="L5" s="74" t="s">
        <v>26</v>
      </c>
    </row>
    <row r="6">
      <c r="B6" s="84"/>
      <c r="C6" s="84"/>
      <c r="D6" s="84"/>
      <c r="E6" s="81" t="s">
        <v>97</v>
      </c>
      <c r="F6" s="84"/>
      <c r="G6" s="82" t="s">
        <v>96</v>
      </c>
      <c r="H6" s="83">
        <v>70.0</v>
      </c>
      <c r="I6" s="82">
        <f t="shared" si="1"/>
        <v>5600</v>
      </c>
      <c r="K6" s="29"/>
      <c r="L6" s="74" t="s">
        <v>35</v>
      </c>
    </row>
    <row r="7">
      <c r="B7" s="84"/>
      <c r="C7" s="84"/>
      <c r="D7" s="84"/>
      <c r="E7" s="81" t="s">
        <v>98</v>
      </c>
      <c r="F7" s="84"/>
      <c r="G7" s="82" t="s">
        <v>96</v>
      </c>
      <c r="H7" s="83">
        <v>70.0</v>
      </c>
      <c r="I7" s="82">
        <f t="shared" si="1"/>
        <v>5600</v>
      </c>
      <c r="K7" s="38"/>
      <c r="L7" s="74" t="s">
        <v>79</v>
      </c>
    </row>
    <row r="8">
      <c r="B8" s="84"/>
      <c r="C8" s="84"/>
      <c r="D8" s="84"/>
      <c r="E8" s="85" t="s">
        <v>99</v>
      </c>
      <c r="F8" s="84"/>
      <c r="G8" s="82" t="s">
        <v>96</v>
      </c>
      <c r="H8" s="83">
        <v>70.0</v>
      </c>
      <c r="I8" s="82">
        <f t="shared" si="1"/>
        <v>5600</v>
      </c>
      <c r="K8" s="46"/>
      <c r="L8" s="74" t="s">
        <v>80</v>
      </c>
    </row>
    <row r="9">
      <c r="B9" s="84"/>
      <c r="C9" s="84"/>
      <c r="D9" s="84"/>
      <c r="E9" s="85" t="s">
        <v>100</v>
      </c>
      <c r="F9" s="84"/>
      <c r="G9" s="82" t="s">
        <v>96</v>
      </c>
      <c r="H9" s="83">
        <v>70.0</v>
      </c>
      <c r="I9" s="82">
        <f t="shared" si="1"/>
        <v>5600</v>
      </c>
      <c r="K9" s="55"/>
      <c r="L9" s="74" t="s">
        <v>81</v>
      </c>
    </row>
    <row r="10">
      <c r="B10" s="84"/>
      <c r="C10" s="84"/>
      <c r="D10" s="84"/>
      <c r="E10" s="85" t="s">
        <v>101</v>
      </c>
      <c r="F10" s="84"/>
      <c r="G10" s="82" t="s">
        <v>96</v>
      </c>
      <c r="H10" s="83">
        <v>70.0</v>
      </c>
      <c r="I10" s="82">
        <f t="shared" si="1"/>
        <v>5600</v>
      </c>
    </row>
    <row r="11">
      <c r="B11" s="84"/>
      <c r="C11" s="84"/>
      <c r="D11" s="84"/>
      <c r="E11" s="86" t="s">
        <v>99</v>
      </c>
      <c r="F11" s="84"/>
      <c r="G11" s="82" t="s">
        <v>96</v>
      </c>
      <c r="H11" s="83">
        <v>70.0</v>
      </c>
      <c r="I11" s="82">
        <f t="shared" si="1"/>
        <v>5600</v>
      </c>
    </row>
    <row r="12">
      <c r="B12" s="84"/>
      <c r="C12" s="84"/>
      <c r="D12" s="84"/>
      <c r="E12" s="86" t="s">
        <v>100</v>
      </c>
      <c r="F12" s="84"/>
      <c r="G12" s="82" t="s">
        <v>96</v>
      </c>
      <c r="H12" s="83">
        <v>70.0</v>
      </c>
      <c r="I12" s="82">
        <f t="shared" si="1"/>
        <v>5600</v>
      </c>
    </row>
    <row r="13">
      <c r="B13" s="84"/>
      <c r="C13" s="84"/>
      <c r="D13" s="84"/>
      <c r="E13" s="86" t="s">
        <v>102</v>
      </c>
      <c r="F13" s="84"/>
      <c r="G13" s="82" t="s">
        <v>96</v>
      </c>
      <c r="H13" s="83">
        <v>70.0</v>
      </c>
      <c r="I13" s="82">
        <f t="shared" si="1"/>
        <v>5600</v>
      </c>
    </row>
    <row r="14">
      <c r="B14" s="84"/>
      <c r="C14" s="84"/>
      <c r="D14" s="84"/>
      <c r="E14" s="86" t="s">
        <v>101</v>
      </c>
      <c r="F14" s="84"/>
      <c r="G14" s="82" t="s">
        <v>96</v>
      </c>
      <c r="H14" s="83">
        <v>70.0</v>
      </c>
      <c r="I14" s="82">
        <f t="shared" si="1"/>
        <v>5600</v>
      </c>
    </row>
    <row r="15">
      <c r="B15" s="84"/>
      <c r="C15" s="84"/>
      <c r="D15" s="84"/>
      <c r="E15" s="86" t="s">
        <v>103</v>
      </c>
      <c r="F15" s="84"/>
      <c r="G15" s="82" t="s">
        <v>96</v>
      </c>
      <c r="H15" s="83">
        <v>70.0</v>
      </c>
      <c r="I15" s="82">
        <f t="shared" si="1"/>
        <v>5600</v>
      </c>
    </row>
    <row r="16">
      <c r="B16" s="13"/>
      <c r="C16" s="13"/>
      <c r="D16" s="13"/>
      <c r="E16" s="86" t="s">
        <v>104</v>
      </c>
      <c r="F16" s="13"/>
      <c r="G16" s="82" t="s">
        <v>96</v>
      </c>
      <c r="H16" s="83">
        <v>70.0</v>
      </c>
      <c r="I16" s="82">
        <f t="shared" si="1"/>
        <v>5600</v>
      </c>
    </row>
    <row r="17">
      <c r="B17" s="80">
        <v>2.0</v>
      </c>
      <c r="C17" s="80" t="s">
        <v>105</v>
      </c>
      <c r="D17" s="80" t="s">
        <v>106</v>
      </c>
      <c r="E17" s="85" t="s">
        <v>107</v>
      </c>
      <c r="F17" s="80" t="s">
        <v>95</v>
      </c>
      <c r="G17" s="82" t="s">
        <v>96</v>
      </c>
      <c r="H17" s="83">
        <v>70.0</v>
      </c>
      <c r="I17" s="82">
        <f t="shared" si="1"/>
        <v>5600</v>
      </c>
    </row>
    <row r="18">
      <c r="B18" s="13"/>
      <c r="C18" s="13"/>
      <c r="D18" s="13"/>
      <c r="E18" s="86" t="s">
        <v>108</v>
      </c>
      <c r="F18" s="13"/>
      <c r="G18" s="82" t="s">
        <v>96</v>
      </c>
      <c r="H18" s="83">
        <v>70.0</v>
      </c>
      <c r="I18" s="82">
        <f t="shared" si="1"/>
        <v>5600</v>
      </c>
    </row>
    <row r="19">
      <c r="B19" s="80">
        <v>3.0</v>
      </c>
      <c r="C19" s="80" t="s">
        <v>109</v>
      </c>
      <c r="D19" s="80" t="s">
        <v>110</v>
      </c>
      <c r="E19" s="87" t="s">
        <v>111</v>
      </c>
      <c r="F19" s="80" t="s">
        <v>95</v>
      </c>
      <c r="G19" s="83" t="s">
        <v>96</v>
      </c>
      <c r="H19" s="83">
        <v>70.0</v>
      </c>
      <c r="I19" s="82">
        <f t="shared" si="1"/>
        <v>5600</v>
      </c>
    </row>
    <row r="20">
      <c r="B20" s="13"/>
      <c r="C20" s="13"/>
      <c r="D20" s="13"/>
      <c r="E20" s="85" t="s">
        <v>108</v>
      </c>
      <c r="F20" s="13"/>
      <c r="G20" s="82" t="s">
        <v>96</v>
      </c>
      <c r="H20" s="83">
        <v>70.0</v>
      </c>
      <c r="I20" s="82">
        <f t="shared" si="1"/>
        <v>5600</v>
      </c>
    </row>
    <row r="21">
      <c r="B21" s="80">
        <v>4.0</v>
      </c>
      <c r="C21" s="80" t="s">
        <v>112</v>
      </c>
      <c r="D21" s="80" t="s">
        <v>113</v>
      </c>
      <c r="E21" s="86" t="s">
        <v>107</v>
      </c>
      <c r="F21" s="80" t="s">
        <v>95</v>
      </c>
      <c r="G21" s="82" t="s">
        <v>96</v>
      </c>
      <c r="H21" s="83">
        <v>70.0</v>
      </c>
      <c r="I21" s="82">
        <f t="shared" si="1"/>
        <v>5600</v>
      </c>
    </row>
    <row r="22">
      <c r="B22" s="84"/>
      <c r="C22" s="84"/>
      <c r="D22" s="84"/>
      <c r="E22" s="86" t="s">
        <v>114</v>
      </c>
      <c r="F22" s="84"/>
      <c r="G22" s="82" t="s">
        <v>96</v>
      </c>
      <c r="H22" s="83">
        <v>70.0</v>
      </c>
      <c r="I22" s="82">
        <f t="shared" si="1"/>
        <v>5600</v>
      </c>
    </row>
    <row r="23">
      <c r="B23" s="84"/>
      <c r="C23" s="84"/>
      <c r="D23" s="84"/>
      <c r="E23" s="86" t="s">
        <v>115</v>
      </c>
      <c r="F23" s="84"/>
      <c r="G23" s="82" t="s">
        <v>96</v>
      </c>
      <c r="H23" s="83">
        <v>70.0</v>
      </c>
      <c r="I23" s="82">
        <f t="shared" si="1"/>
        <v>5600</v>
      </c>
    </row>
    <row r="24">
      <c r="B24" s="13"/>
      <c r="C24" s="13"/>
      <c r="D24" s="13"/>
      <c r="E24" s="86" t="s">
        <v>116</v>
      </c>
      <c r="F24" s="13"/>
      <c r="G24" s="82" t="s">
        <v>96</v>
      </c>
      <c r="H24" s="83">
        <v>70.0</v>
      </c>
      <c r="I24" s="82">
        <f t="shared" si="1"/>
        <v>5600</v>
      </c>
    </row>
    <row r="25" ht="15.75" customHeight="1">
      <c r="B25" s="80">
        <v>5.0</v>
      </c>
      <c r="C25" s="80" t="s">
        <v>117</v>
      </c>
      <c r="D25" s="80" t="s">
        <v>93</v>
      </c>
      <c r="E25" s="85" t="s">
        <v>114</v>
      </c>
      <c r="F25" s="80" t="s">
        <v>95</v>
      </c>
      <c r="G25" s="82" t="s">
        <v>96</v>
      </c>
      <c r="H25" s="83">
        <v>70.0</v>
      </c>
      <c r="I25" s="82">
        <f t="shared" si="1"/>
        <v>5600</v>
      </c>
    </row>
    <row r="26" ht="15.75" customHeight="1">
      <c r="B26" s="84"/>
      <c r="C26" s="84"/>
      <c r="D26" s="84"/>
      <c r="E26" s="85" t="s">
        <v>115</v>
      </c>
      <c r="F26" s="84"/>
      <c r="G26" s="82" t="s">
        <v>96</v>
      </c>
      <c r="H26" s="83">
        <v>70.0</v>
      </c>
      <c r="I26" s="82">
        <f t="shared" si="1"/>
        <v>5600</v>
      </c>
    </row>
    <row r="27" ht="15.75" customHeight="1">
      <c r="B27" s="84"/>
      <c r="C27" s="84"/>
      <c r="D27" s="84"/>
      <c r="E27" s="85" t="s">
        <v>116</v>
      </c>
      <c r="F27" s="84"/>
      <c r="G27" s="82" t="s">
        <v>96</v>
      </c>
      <c r="H27" s="83">
        <v>70.0</v>
      </c>
      <c r="I27" s="82">
        <f t="shared" si="1"/>
        <v>5600</v>
      </c>
    </row>
    <row r="28" ht="15.75" customHeight="1">
      <c r="B28" s="84"/>
      <c r="C28" s="84"/>
      <c r="D28" s="84"/>
      <c r="E28" s="85" t="s">
        <v>103</v>
      </c>
      <c r="F28" s="84"/>
      <c r="G28" s="82" t="s">
        <v>96</v>
      </c>
      <c r="H28" s="83">
        <v>70.0</v>
      </c>
      <c r="I28" s="82">
        <f t="shared" si="1"/>
        <v>5600</v>
      </c>
    </row>
    <row r="29" ht="15.75" customHeight="1">
      <c r="B29" s="84"/>
      <c r="C29" s="84"/>
      <c r="D29" s="84"/>
      <c r="E29" s="85" t="s">
        <v>104</v>
      </c>
      <c r="F29" s="84"/>
      <c r="G29" s="83" t="s">
        <v>96</v>
      </c>
      <c r="H29" s="83">
        <v>70.0</v>
      </c>
      <c r="I29" s="82">
        <f t="shared" si="1"/>
        <v>5600</v>
      </c>
    </row>
    <row r="30" ht="15.75" customHeight="1">
      <c r="B30" s="13"/>
      <c r="C30" s="13"/>
      <c r="D30" s="13"/>
      <c r="E30" s="88" t="s">
        <v>118</v>
      </c>
      <c r="F30" s="13"/>
      <c r="G30" s="82" t="s">
        <v>96</v>
      </c>
      <c r="H30" s="83">
        <v>70.0</v>
      </c>
      <c r="I30" s="82">
        <f t="shared" si="1"/>
        <v>5600</v>
      </c>
    </row>
    <row r="31" ht="15.75" customHeight="1">
      <c r="B31" s="82">
        <v>6.0</v>
      </c>
      <c r="C31" s="82" t="s">
        <v>119</v>
      </c>
      <c r="D31" s="82" t="s">
        <v>106</v>
      </c>
      <c r="E31" s="85" t="s">
        <v>102</v>
      </c>
      <c r="F31" s="82" t="s">
        <v>120</v>
      </c>
      <c r="G31" s="82" t="s">
        <v>96</v>
      </c>
      <c r="H31" s="83">
        <v>0.0</v>
      </c>
      <c r="I31" s="82">
        <f t="shared" si="1"/>
        <v>0</v>
      </c>
    </row>
    <row r="32" ht="15.75" customHeight="1">
      <c r="B32" s="89" t="s">
        <v>121</v>
      </c>
      <c r="H32" s="90"/>
      <c r="I32" s="83">
        <f>SUM(I5:I31)</f>
        <v>145600</v>
      </c>
    </row>
    <row r="33" ht="15.75" customHeight="1">
      <c r="B33" s="91" t="s">
        <v>75</v>
      </c>
      <c r="C33" s="3"/>
      <c r="D33" s="3"/>
      <c r="E33" s="3"/>
      <c r="F33" s="3"/>
      <c r="G33" s="3"/>
      <c r="H33" s="4"/>
      <c r="I33" s="92">
        <f>0.1*(I32)</f>
        <v>14560</v>
      </c>
    </row>
    <row r="34" ht="15.75" customHeight="1">
      <c r="B34" s="91" t="s">
        <v>76</v>
      </c>
      <c r="C34" s="3"/>
      <c r="D34" s="3"/>
      <c r="E34" s="3"/>
      <c r="F34" s="3"/>
      <c r="G34" s="3"/>
      <c r="H34" s="4"/>
      <c r="I34" s="92">
        <f>0.05*(I32)</f>
        <v>7280</v>
      </c>
    </row>
    <row r="35" ht="15.75" customHeight="1">
      <c r="B35" s="91" t="s">
        <v>122</v>
      </c>
      <c r="C35" s="3"/>
      <c r="D35" s="3"/>
      <c r="E35" s="3"/>
      <c r="F35" s="3"/>
      <c r="G35" s="3"/>
      <c r="H35" s="4"/>
      <c r="I35" s="92">
        <f>SUM(I32:I34)</f>
        <v>167440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6">
    <mergeCell ref="B1:I1"/>
    <mergeCell ref="B2:I2"/>
    <mergeCell ref="B5:B16"/>
    <mergeCell ref="C5:C16"/>
    <mergeCell ref="D5:D16"/>
    <mergeCell ref="F5:F16"/>
    <mergeCell ref="B17:B18"/>
    <mergeCell ref="F17:F18"/>
    <mergeCell ref="C17:C18"/>
    <mergeCell ref="D17:D18"/>
    <mergeCell ref="B19:B20"/>
    <mergeCell ref="C19:C20"/>
    <mergeCell ref="D19:D20"/>
    <mergeCell ref="F19:F20"/>
    <mergeCell ref="B21:B24"/>
    <mergeCell ref="F21:F24"/>
    <mergeCell ref="B33:H33"/>
    <mergeCell ref="B34:H34"/>
    <mergeCell ref="B35:H35"/>
    <mergeCell ref="C21:C24"/>
    <mergeCell ref="D21:D24"/>
    <mergeCell ref="B25:B30"/>
    <mergeCell ref="C25:C30"/>
    <mergeCell ref="D25:D30"/>
    <mergeCell ref="F25:F30"/>
    <mergeCell ref="B32:H3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3.56"/>
  </cols>
  <sheetData>
    <row r="1">
      <c r="A1" s="93" t="s">
        <v>123</v>
      </c>
    </row>
    <row r="2">
      <c r="A2" s="93" t="s">
        <v>124</v>
      </c>
      <c r="B2" s="93" t="s">
        <v>125</v>
      </c>
      <c r="C2" s="93" t="s">
        <v>126</v>
      </c>
    </row>
    <row r="6">
      <c r="B6" s="93" t="s">
        <v>127</v>
      </c>
      <c r="C6" s="93" t="s">
        <v>128</v>
      </c>
      <c r="D6" s="93" t="s">
        <v>129</v>
      </c>
      <c r="E6" s="93" t="s">
        <v>130</v>
      </c>
      <c r="F6" s="93" t="s">
        <v>131</v>
      </c>
      <c r="G6" s="93" t="s">
        <v>132</v>
      </c>
    </row>
    <row r="7">
      <c r="F7" s="93">
        <v>1.0</v>
      </c>
    </row>
  </sheetData>
  <drawing r:id="rId1"/>
</worksheet>
</file>