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CompFinanceForked\xlSpreadheets\"/>
    </mc:Choice>
  </mc:AlternateContent>
  <xr:revisionPtr revIDLastSave="0" documentId="13_ncr:1_{1AB03017-EC1E-4AE5-9088-C6C27D404B01}" xr6:coauthVersionLast="47" xr6:coauthVersionMax="47" xr10:uidLastSave="{00000000-0000-0000-0000-000000000000}"/>
  <bookViews>
    <workbookView xWindow="20415" yWindow="1725" windowWidth="27375" windowHeight="18675" activeTab="1" xr2:uid="{BDEAFC69-B344-4E4B-B956-EB216422D3BF}"/>
  </bookViews>
  <sheets>
    <sheet name="TARF_BS" sheetId="2" r:id="rId1"/>
    <sheet name="TARF_LocalVol" sheetId="3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3" l="1"/>
  <c r="E16" i="3"/>
  <c r="C2" i="3" a="1"/>
  <c r="C20" i="3" l="1"/>
  <c r="C23" i="3"/>
  <c r="C21" i="3"/>
  <c r="C22" i="3"/>
  <c r="C19" i="3"/>
  <c r="C2" i="3"/>
  <c r="C11" i="2"/>
  <c r="I3" i="2"/>
  <c r="C3" i="3" a="1"/>
  <c r="I2" i="2"/>
  <c r="C2" i="2" a="1"/>
  <c r="C3" i="3" l="1"/>
  <c r="C2" i="2"/>
  <c r="L6" i="2" a="1"/>
  <c r="M6" i="2" a="1"/>
  <c r="C3" i="2" a="1"/>
  <c r="M6" i="2" l="1"/>
  <c r="L6" i="2"/>
  <c r="C3" i="2"/>
  <c r="M3" i="2"/>
  <c r="L3" i="2"/>
  <c r="L4" i="2" s="1"/>
  <c r="P3" i="2" a="1"/>
  <c r="R3" i="2" a="1"/>
  <c r="T8" i="2" l="1"/>
  <c r="R3" i="2"/>
  <c r="P3" i="2"/>
  <c r="M4" i="2"/>
  <c r="N3" i="2"/>
  <c r="E15" i="3"/>
  <c r="L6" i="3" a="1"/>
  <c r="L6" i="3"/>
  <c r="M6" i="3" a="1"/>
  <c r="M6" i="3"/>
  <c r="M3" i="3"/>
  <c r="L3" i="3"/>
  <c r="L4" i="3"/>
  <c r="R3" i="3" a="1"/>
  <c r="P3" i="3" a="1"/>
  <c r="P3" i="3"/>
  <c r="T8" i="3"/>
  <c r="M4" i="3"/>
  <c r="R3" i="3"/>
  <c r="N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<sst xmlns="http://schemas.openxmlformats.org/spreadsheetml/2006/main" count="58" uniqueCount="28">
  <si>
    <t>Product</t>
  </si>
  <si>
    <t>spot</t>
  </si>
  <si>
    <t>nPath</t>
  </si>
  <si>
    <t>Model</t>
  </si>
  <si>
    <t>Spot</t>
  </si>
  <si>
    <t>Vol</t>
  </si>
  <si>
    <t>Rate</t>
  </si>
  <si>
    <t>Div</t>
  </si>
  <si>
    <t>Spot measure?</t>
  </si>
  <si>
    <t>sobol</t>
  </si>
  <si>
    <t>seed1</t>
  </si>
  <si>
    <t>seed2</t>
  </si>
  <si>
    <t>Parallel</t>
  </si>
  <si>
    <t>Serial</t>
  </si>
  <si>
    <t>Timing in ms</t>
  </si>
  <si>
    <t>Ratio</t>
  </si>
  <si>
    <t>Options / sec</t>
  </si>
  <si>
    <t>strike</t>
  </si>
  <si>
    <t>mat</t>
  </si>
  <si>
    <t>barried dt</t>
  </si>
  <si>
    <t>K_lower</t>
  </si>
  <si>
    <t>K_upper</t>
  </si>
  <si>
    <t>K_knockout</t>
  </si>
  <si>
    <t>tarf_target</t>
  </si>
  <si>
    <t>step_up_ratio</t>
  </si>
  <si>
    <t>Price</t>
  </si>
  <si>
    <t>Id</t>
  </si>
  <si>
    <t>AAD Greeks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</si>
</sst>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1"/>
    <xf numFmtId="43" fontId="0" fillId="0" borderId="0" xfId="0" applyNumberFormat="1"/>
    <xf numFmtId="164" fontId="5" fillId="3" borderId="1" xfId="2" applyNumberFormat="1" applyFont="1"/>
    <xf numFmtId="0" fontId="4" fillId="0" borderId="0" xfId="0" applyFont="1"/>
    <xf numFmtId="0" fontId="3" fillId="4" borderId="1" xfId="3"/>
    <xf numFmtId="0" fontId="2" fillId="3" borderId="1" xfId="2"/>
    <xf numFmtId="9" fontId="2" fillId="3" borderId="1" xfId="2" applyNumberFormat="1"/>
    <xf numFmtId="0" fontId="1" fillId="2" borderId="0" xfId="1" applyBorder="1"/>
    <xf numFmtId="0" fontId="2" fillId="3" borderId="0" xfId="2" applyBorder="1" applyAlignment="1">
      <alignment horizontal="right"/>
    </xf>
    <xf numFmtId="2" fontId="0" fillId="0" borderId="0" xfId="0" applyNumberFormat="1"/>
    <xf numFmtId="0" fontId="1" fillId="2" borderId="2" xfId="1" applyBorder="1"/>
    <xf numFmtId="0" fontId="1" fillId="2" borderId="4" xfId="1" applyBorder="1"/>
    <xf numFmtId="0" fontId="2" fillId="3" borderId="5" xfId="2" applyBorder="1" applyAlignment="1">
      <alignment horizontal="right"/>
    </xf>
    <xf numFmtId="0" fontId="1" fillId="2" borderId="6" xfId="1" applyBorder="1"/>
    <xf numFmtId="165" fontId="2" fillId="3" borderId="7" xfId="2" applyNumberFormat="1" applyBorder="1" applyAlignment="1">
      <alignment horizontal="right"/>
    </xf>
    <xf numFmtId="0" fontId="2" fillId="3" borderId="8" xfId="2" applyBorder="1" applyAlignment="1">
      <alignment horizontal="right"/>
    </xf>
    <xf numFmtId="2" fontId="2" fillId="3" borderId="5" xfId="2" applyNumberFormat="1" applyBorder="1" applyAlignment="1">
      <alignment horizontal="right"/>
    </xf>
    <xf numFmtId="2" fontId="2" fillId="3" borderId="8" xfId="2" applyNumberFormat="1" applyBorder="1" applyAlignment="1">
      <alignment horizontal="right"/>
    </xf>
    <xf numFmtId="2" fontId="2" fillId="3" borderId="3" xfId="2" applyNumberFormat="1" applyBorder="1" applyAlignment="1">
      <alignment horizontal="right"/>
    </xf>
    <xf numFmtId="0" fontId="0" fillId="0" borderId="0" xfId="0" quotePrefix="1"/>
    <xf numFmtId="43" fontId="1" fillId="2" borderId="1" xfId="5" applyFont="1" applyFill="1" applyBorder="1"/>
    <xf numFmtId="10" fontId="3" fillId="4" borderId="1" xfId="4" applyNumberFormat="1" applyFont="1" applyFill="1" applyBorder="1"/>
  </cellXfs>
  <cellStyles count="6">
    <cellStyle name="Calculation" xfId="3" builtinId="22"/>
    <cellStyle name="Comma 4" xfId="5" xr:uid="{39313A3F-01C2-48EB-B0FF-23573E432D65}"/>
    <cellStyle name="Good" xfId="1" builtinId="26"/>
    <cellStyle name="Input" xfId="2" builtinId="20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062C-0694-4968-A5DE-E0E7FA51EFE5}">
  <dimension ref="B1:T315"/>
  <sheetViews>
    <sheetView workbookViewId="0">
      <selection activeCell="Q15" sqref="Q15"/>
    </sheetView>
  </sheetViews>
  <sheetFormatPr defaultRowHeight="15" x14ac:dyDescent="0.25"/>
  <cols>
    <col min="2" max="2" width="14.5703125" customWidth="1"/>
    <col min="3" max="3" width="9.5703125" bestFit="1" customWidth="1"/>
    <col min="5" max="5" width="14.85546875" customWidth="1"/>
    <col min="8" max="8" width="14.5703125" customWidth="1"/>
    <col min="11" max="11" width="17" customWidth="1"/>
    <col min="12" max="12" width="12" bestFit="1" customWidth="1"/>
    <col min="13" max="13" width="10.42578125" customWidth="1"/>
    <col min="21" max="21" width="11" customWidth="1"/>
  </cols>
  <sheetData>
    <row r="1" spans="2:20" x14ac:dyDescent="0.25">
      <c r="P1" s="4" t="s">
        <v>27</v>
      </c>
    </row>
    <row r="2" spans="2:20" x14ac:dyDescent="0.25">
      <c r="B2" s="4" t="s">
        <v>0</v>
      </c>
      <c r="C2" s="5" t="str" cm="1">
        <f t="array" ref="C2">_xll.xTarf(C4,C6,C7,C8,C10,C9,C5,C11,"TARF")</f>
        <v>TARF</v>
      </c>
      <c r="E2" s="8" t="s">
        <v>1</v>
      </c>
      <c r="F2" s="9">
        <v>18</v>
      </c>
      <c r="H2" s="4" t="s">
        <v>3</v>
      </c>
      <c r="I2" s="5" t="str">
        <f>_xll.xPutBlackScholes(I3,I4,I7,I5,I6,"BS")</f>
        <v>BS</v>
      </c>
      <c r="L2" t="s">
        <v>12</v>
      </c>
      <c r="M2" t="s">
        <v>13</v>
      </c>
      <c r="N2" t="s">
        <v>15</v>
      </c>
      <c r="Q2" t="s">
        <v>12</v>
      </c>
      <c r="S2" t="s">
        <v>13</v>
      </c>
      <c r="T2" t="s">
        <v>15</v>
      </c>
    </row>
    <row r="3" spans="2:20" ht="15.75" thickBot="1" x14ac:dyDescent="0.3">
      <c r="B3" s="4" t="s">
        <v>26</v>
      </c>
      <c r="C3" t="str" cm="1">
        <f t="array" ref="C3">_xll.xPayoffIds(C2)</f>
        <v>tarf 1.00 20.00</v>
      </c>
      <c r="H3" s="1" t="s">
        <v>4</v>
      </c>
      <c r="I3" s="6">
        <f>F2</f>
        <v>18</v>
      </c>
      <c r="K3" t="s">
        <v>14</v>
      </c>
      <c r="L3">
        <f>L7</f>
        <v>158</v>
      </c>
      <c r="M3">
        <f>M7</f>
        <v>388</v>
      </c>
      <c r="N3">
        <f>M3/L3</f>
        <v>2.4556962025316458</v>
      </c>
      <c r="P3" t="str" cm="1">
        <f t="array" ref="P3:Q8">_xll.xAADriskTime(I2,C2,C3,F8,F9,F10,F7,TRUE)</f>
        <v>value</v>
      </c>
      <c r="Q3">
        <v>-247.07714810897585</v>
      </c>
      <c r="R3" t="str" cm="1">
        <f t="array" ref="R3:S8">_xll.xAADriskTime(I2,C2,C3,F8,F9,F10,F7,FALSE)</f>
        <v>value</v>
      </c>
      <c r="S3">
        <v>-247.07714810897585</v>
      </c>
    </row>
    <row r="4" spans="2:20" x14ac:dyDescent="0.25">
      <c r="B4" s="11" t="s">
        <v>17</v>
      </c>
      <c r="C4" s="19">
        <v>20</v>
      </c>
      <c r="H4" s="1" t="s">
        <v>5</v>
      </c>
      <c r="I4" s="7">
        <v>0.5</v>
      </c>
      <c r="K4" t="s">
        <v>16</v>
      </c>
      <c r="L4">
        <f>1/(L3/1000)</f>
        <v>6.3291139240506329</v>
      </c>
      <c r="M4">
        <f>1/(M3/1000)</f>
        <v>2.5773195876288657</v>
      </c>
      <c r="P4" t="str">
        <v>spot</v>
      </c>
      <c r="Q4">
        <v>21.374469549501381</v>
      </c>
      <c r="R4" t="str">
        <v>spot</v>
      </c>
      <c r="S4">
        <v>21.374469549501125</v>
      </c>
    </row>
    <row r="5" spans="2:20" x14ac:dyDescent="0.25">
      <c r="B5" s="12" t="s">
        <v>18</v>
      </c>
      <c r="C5" s="13">
        <v>1</v>
      </c>
      <c r="H5" s="1" t="s">
        <v>6</v>
      </c>
      <c r="I5" s="7">
        <v>0</v>
      </c>
      <c r="P5" t="str">
        <v>vol</v>
      </c>
      <c r="Q5">
        <v>-332.24844859026808</v>
      </c>
      <c r="R5" t="str">
        <v>vol</v>
      </c>
      <c r="S5">
        <v>-332.24844859026723</v>
      </c>
    </row>
    <row r="6" spans="2:20" x14ac:dyDescent="0.25">
      <c r="B6" s="12" t="s">
        <v>20</v>
      </c>
      <c r="C6" s="17">
        <v>15</v>
      </c>
      <c r="H6" s="1" t="s">
        <v>7</v>
      </c>
      <c r="I6" s="7">
        <v>0</v>
      </c>
      <c r="K6" s="4" t="s">
        <v>25</v>
      </c>
      <c r="L6" cm="1">
        <f t="array" ref="L6:L7">_xll.xValueTime(I2,C2,F8,F9,F10,F7,TRUE)</f>
        <v>-247.07714810897448</v>
      </c>
      <c r="M6" s="20" cm="1">
        <f t="array" ref="M6:M7">_xll.xValueTime(I2,C2,F8,F9,F10,F7,FALSE)</f>
        <v>0</v>
      </c>
      <c r="P6" t="str">
        <v>rate</v>
      </c>
      <c r="Q6">
        <v>464.62664318595341</v>
      </c>
      <c r="R6" t="str">
        <v>rate</v>
      </c>
      <c r="S6">
        <v>464.62664318595358</v>
      </c>
    </row>
    <row r="7" spans="2:20" x14ac:dyDescent="0.25">
      <c r="B7" s="12" t="s">
        <v>21</v>
      </c>
      <c r="C7" s="17">
        <v>20</v>
      </c>
      <c r="E7" s="1" t="s">
        <v>2</v>
      </c>
      <c r="F7" s="3">
        <v>200000</v>
      </c>
      <c r="H7" s="1" t="s">
        <v>8</v>
      </c>
      <c r="I7" s="7" t="b">
        <v>0</v>
      </c>
      <c r="L7">
        <v>158</v>
      </c>
      <c r="M7">
        <v>388</v>
      </c>
      <c r="P7" t="str">
        <v>div</v>
      </c>
      <c r="Q7">
        <v>-217.54949507697643</v>
      </c>
      <c r="R7" t="str">
        <v>div</v>
      </c>
      <c r="S7">
        <v>-217.54949507697626</v>
      </c>
    </row>
    <row r="8" spans="2:20" x14ac:dyDescent="0.25">
      <c r="B8" s="12" t="s">
        <v>22</v>
      </c>
      <c r="C8" s="18">
        <v>30</v>
      </c>
      <c r="E8" s="8" t="s">
        <v>9</v>
      </c>
      <c r="F8" s="9" t="b">
        <v>1</v>
      </c>
      <c r="P8" t="str">
        <v>time</v>
      </c>
      <c r="Q8">
        <v>349</v>
      </c>
      <c r="R8" t="str">
        <v>time</v>
      </c>
      <c r="S8">
        <v>1802</v>
      </c>
      <c r="T8">
        <f>S8/Q8</f>
        <v>5.1633237822349569</v>
      </c>
    </row>
    <row r="9" spans="2:20" x14ac:dyDescent="0.25">
      <c r="B9" s="12" t="s">
        <v>23</v>
      </c>
      <c r="C9" s="16">
        <v>5</v>
      </c>
      <c r="E9" s="8" t="s">
        <v>10</v>
      </c>
      <c r="F9" s="9">
        <v>12345</v>
      </c>
    </row>
    <row r="10" spans="2:20" x14ac:dyDescent="0.25">
      <c r="B10" s="12" t="s">
        <v>24</v>
      </c>
      <c r="C10" s="16">
        <v>2</v>
      </c>
      <c r="E10" s="8" t="s">
        <v>11</v>
      </c>
      <c r="F10" s="9">
        <v>12346</v>
      </c>
    </row>
    <row r="11" spans="2:20" ht="15.75" thickBot="1" x14ac:dyDescent="0.3">
      <c r="B11" s="14" t="s">
        <v>19</v>
      </c>
      <c r="C11" s="15">
        <f>1/52</f>
        <v>1.9230769230769232E-2</v>
      </c>
    </row>
    <row r="15" spans="2:20" x14ac:dyDescent="0.25">
      <c r="F15" s="2"/>
    </row>
    <row r="24" spans="4:4" x14ac:dyDescent="0.25">
      <c r="D24" s="2"/>
    </row>
    <row r="44" spans="2:3" x14ac:dyDescent="0.25">
      <c r="B44" s="2"/>
      <c r="C44" s="10"/>
    </row>
    <row r="45" spans="2:3" x14ac:dyDescent="0.25">
      <c r="B45" s="2"/>
      <c r="C45" s="10"/>
    </row>
    <row r="46" spans="2:3" x14ac:dyDescent="0.25">
      <c r="B46" s="2"/>
      <c r="C46" s="10"/>
    </row>
    <row r="47" spans="2:3" x14ac:dyDescent="0.25">
      <c r="B47" s="2"/>
      <c r="C47" s="10"/>
    </row>
    <row r="48" spans="2:3" x14ac:dyDescent="0.25">
      <c r="B48" s="2"/>
      <c r="C48" s="10"/>
    </row>
    <row r="49" spans="2:3" x14ac:dyDescent="0.25">
      <c r="B49" s="2"/>
      <c r="C49" s="10"/>
    </row>
    <row r="50" spans="2:3" x14ac:dyDescent="0.25">
      <c r="B50" s="2"/>
      <c r="C50" s="10"/>
    </row>
    <row r="51" spans="2:3" x14ac:dyDescent="0.25">
      <c r="B51" s="2"/>
      <c r="C51" s="10"/>
    </row>
    <row r="52" spans="2:3" x14ac:dyDescent="0.25">
      <c r="B52" s="2"/>
      <c r="C52" s="10"/>
    </row>
    <row r="53" spans="2:3" x14ac:dyDescent="0.25">
      <c r="B53" s="2"/>
      <c r="C53" s="10"/>
    </row>
    <row r="54" spans="2:3" x14ac:dyDescent="0.25">
      <c r="B54" s="2"/>
      <c r="C54" s="10"/>
    </row>
    <row r="55" spans="2:3" x14ac:dyDescent="0.25">
      <c r="B55" s="2"/>
      <c r="C55" s="10"/>
    </row>
    <row r="56" spans="2:3" x14ac:dyDescent="0.25">
      <c r="B56" s="2"/>
      <c r="C56" s="10"/>
    </row>
    <row r="57" spans="2:3" x14ac:dyDescent="0.25">
      <c r="B57" s="2"/>
      <c r="C57" s="10"/>
    </row>
    <row r="58" spans="2:3" x14ac:dyDescent="0.25">
      <c r="B58" s="2"/>
      <c r="C58" s="10"/>
    </row>
    <row r="59" spans="2:3" x14ac:dyDescent="0.25">
      <c r="B59" s="2"/>
      <c r="C59" s="10"/>
    </row>
    <row r="60" spans="2:3" x14ac:dyDescent="0.25">
      <c r="B60" s="2"/>
      <c r="C60" s="10"/>
    </row>
    <row r="61" spans="2:3" x14ac:dyDescent="0.25">
      <c r="B61" s="2"/>
      <c r="C61" s="10"/>
    </row>
    <row r="62" spans="2:3" x14ac:dyDescent="0.25">
      <c r="B62" s="2"/>
      <c r="C62" s="10"/>
    </row>
    <row r="63" spans="2:3" x14ac:dyDescent="0.25">
      <c r="B63" s="2"/>
      <c r="C63" s="10"/>
    </row>
    <row r="64" spans="2:3" x14ac:dyDescent="0.25">
      <c r="B64" s="2"/>
      <c r="C64" s="10"/>
    </row>
    <row r="65" spans="2:3" x14ac:dyDescent="0.25">
      <c r="B65" s="2"/>
      <c r="C65" s="10"/>
    </row>
    <row r="66" spans="2:3" x14ac:dyDescent="0.25">
      <c r="B66" s="2"/>
      <c r="C66" s="10"/>
    </row>
    <row r="67" spans="2:3" x14ac:dyDescent="0.25">
      <c r="B67" s="2"/>
      <c r="C67" s="10"/>
    </row>
    <row r="68" spans="2:3" x14ac:dyDescent="0.25">
      <c r="B68" s="2"/>
      <c r="C68" s="10"/>
    </row>
    <row r="69" spans="2:3" x14ac:dyDescent="0.25">
      <c r="B69" s="2"/>
      <c r="C69" s="10"/>
    </row>
    <row r="70" spans="2:3" x14ac:dyDescent="0.25">
      <c r="B70" s="2"/>
      <c r="C70" s="10"/>
    </row>
    <row r="71" spans="2:3" x14ac:dyDescent="0.25">
      <c r="B71" s="2"/>
      <c r="C71" s="10"/>
    </row>
    <row r="72" spans="2:3" x14ac:dyDescent="0.25">
      <c r="B72" s="2"/>
      <c r="C72" s="10"/>
    </row>
    <row r="73" spans="2:3" x14ac:dyDescent="0.25">
      <c r="B73" s="2"/>
      <c r="C73" s="10"/>
    </row>
    <row r="74" spans="2:3" x14ac:dyDescent="0.25">
      <c r="B74" s="2"/>
      <c r="C74" s="10"/>
    </row>
    <row r="75" spans="2:3" x14ac:dyDescent="0.25">
      <c r="B75" s="2"/>
      <c r="C75" s="10"/>
    </row>
    <row r="76" spans="2:3" x14ac:dyDescent="0.25">
      <c r="B76" s="2"/>
      <c r="C76" s="10"/>
    </row>
    <row r="77" spans="2:3" x14ac:dyDescent="0.25">
      <c r="B77" s="2"/>
      <c r="C77" s="10"/>
    </row>
    <row r="78" spans="2:3" x14ac:dyDescent="0.25">
      <c r="B78" s="2"/>
      <c r="C78" s="10"/>
    </row>
    <row r="79" spans="2:3" x14ac:dyDescent="0.25">
      <c r="B79" s="2"/>
      <c r="C79" s="10"/>
    </row>
    <row r="80" spans="2:3" x14ac:dyDescent="0.25">
      <c r="B80" s="2"/>
      <c r="C80" s="10"/>
    </row>
    <row r="81" spans="2:3" x14ac:dyDescent="0.25">
      <c r="B81" s="2"/>
      <c r="C81" s="10"/>
    </row>
    <row r="82" spans="2:3" x14ac:dyDescent="0.25">
      <c r="B82" s="2"/>
      <c r="C82" s="10"/>
    </row>
    <row r="83" spans="2:3" x14ac:dyDescent="0.25">
      <c r="B83" s="2"/>
      <c r="C83" s="10"/>
    </row>
    <row r="84" spans="2:3" x14ac:dyDescent="0.25">
      <c r="B84" s="2"/>
      <c r="C84" s="10"/>
    </row>
    <row r="85" spans="2:3" x14ac:dyDescent="0.25">
      <c r="B85" s="2"/>
      <c r="C85" s="10"/>
    </row>
    <row r="86" spans="2:3" x14ac:dyDescent="0.25">
      <c r="B86" s="2"/>
      <c r="C86" s="10"/>
    </row>
    <row r="87" spans="2:3" x14ac:dyDescent="0.25">
      <c r="B87" s="2"/>
      <c r="C87" s="10"/>
    </row>
    <row r="88" spans="2:3" x14ac:dyDescent="0.25">
      <c r="B88" s="2"/>
      <c r="C88" s="10"/>
    </row>
    <row r="89" spans="2:3" x14ac:dyDescent="0.25">
      <c r="B89" s="2"/>
      <c r="C89" s="10"/>
    </row>
    <row r="90" spans="2:3" x14ac:dyDescent="0.25">
      <c r="B90" s="2"/>
      <c r="C90" s="10"/>
    </row>
    <row r="91" spans="2:3" x14ac:dyDescent="0.25">
      <c r="B91" s="2"/>
      <c r="C91" s="10"/>
    </row>
    <row r="92" spans="2:3" x14ac:dyDescent="0.25">
      <c r="B92" s="2"/>
      <c r="C92" s="10"/>
    </row>
    <row r="93" spans="2:3" x14ac:dyDescent="0.25">
      <c r="B93" s="2"/>
      <c r="C93" s="10"/>
    </row>
    <row r="94" spans="2:3" x14ac:dyDescent="0.25">
      <c r="B94" s="2"/>
      <c r="C94" s="10"/>
    </row>
    <row r="95" spans="2:3" x14ac:dyDescent="0.25">
      <c r="B95" s="2"/>
      <c r="C95" s="10"/>
    </row>
    <row r="96" spans="2:3" x14ac:dyDescent="0.25">
      <c r="B96" s="2"/>
      <c r="C96" s="10"/>
    </row>
    <row r="97" spans="2:3" x14ac:dyDescent="0.25">
      <c r="B97" s="2"/>
      <c r="C97" s="10"/>
    </row>
    <row r="98" spans="2:3" x14ac:dyDescent="0.25">
      <c r="B98" s="2"/>
      <c r="C98" s="10"/>
    </row>
    <row r="99" spans="2:3" x14ac:dyDescent="0.25">
      <c r="B99" s="2"/>
      <c r="C99" s="10"/>
    </row>
    <row r="100" spans="2:3" x14ac:dyDescent="0.25">
      <c r="B100" s="2"/>
      <c r="C100" s="10"/>
    </row>
    <row r="101" spans="2:3" x14ac:dyDescent="0.25">
      <c r="B101" s="2"/>
      <c r="C101" s="10"/>
    </row>
    <row r="102" spans="2:3" x14ac:dyDescent="0.25">
      <c r="B102" s="2"/>
      <c r="C102" s="10"/>
    </row>
    <row r="103" spans="2:3" x14ac:dyDescent="0.25">
      <c r="B103" s="2"/>
      <c r="C103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FB54-B87D-429D-81F9-CF614ED26FE6}">
  <dimension ref="B1:T315"/>
  <sheetViews>
    <sheetView tabSelected="1" workbookViewId="0">
      <selection activeCell="H20" sqref="H20"/>
    </sheetView>
  </sheetViews>
  <sheetFormatPr defaultRowHeight="15" x14ac:dyDescent="0.25"/>
  <cols>
    <col min="2" max="2" width="14.5703125" customWidth="1"/>
    <col min="3" max="3" width="9.5703125" bestFit="1" customWidth="1"/>
    <col min="5" max="5" width="14.85546875" customWidth="1"/>
    <col min="8" max="8" width="14.5703125" customWidth="1"/>
    <col min="11" max="11" width="17" customWidth="1"/>
    <col min="12" max="12" width="12" bestFit="1" customWidth="1"/>
    <col min="13" max="13" width="10.42578125" customWidth="1"/>
    <col min="21" max="21" width="11" customWidth="1"/>
  </cols>
  <sheetData>
    <row r="1" spans="2:20" x14ac:dyDescent="0.25">
      <c r="P1" s="4" t="s">
        <v>27</v>
      </c>
    </row>
    <row r="2" spans="2:20" x14ac:dyDescent="0.25">
      <c r="B2" s="4" t="s">
        <v>0</v>
      </c>
      <c r="C2" s="5" t="str" cm="1">
        <f t="array" aca="1" ref="C2" ca="1">_xll.xTarf(C4,C6,C7,C8,C10,C9,C5,C11,"TARF")</f>
        <v>TARF</v>
      </c>
      <c r="E2" s="8" t="s">
        <v>1</v>
      </c>
      <c r="F2" s="9">
        <v>18</v>
      </c>
      <c r="L2" t="s">
        <v>12</v>
      </c>
      <c r="M2" t="s">
        <v>13</v>
      </c>
      <c r="N2" t="s">
        <v>15</v>
      </c>
      <c r="Q2" t="s">
        <v>12</v>
      </c>
      <c r="S2" t="s">
        <v>13</v>
      </c>
      <c r="T2" t="s">
        <v>15</v>
      </c>
    </row>
    <row r="3" spans="2:20" ht="15.75" thickBot="1" x14ac:dyDescent="0.3">
      <c r="B3" s="4" t="s">
        <v>26</v>
      </c>
      <c r="C3" t="str" cm="1">
        <f t="array" aca="1" ref="C3" ca="1">_xll.xPayoffIds(C2)</f>
        <v>tarf 1.00 20.00</v>
      </c>
      <c r="K3" t="s">
        <v>14</v>
      </c>
      <c r="L3">
        <f ca="1">L7</f>
        <v>114</v>
      </c>
      <c r="M3">
        <f ca="1">M7</f>
        <v>303</v>
      </c>
      <c r="N3">
        <f ca="1">M3/L3</f>
        <v>2.6578947368421053</v>
      </c>
      <c r="P3" t="str" cm="1">
        <f t="array" aca="1" ref="P3:Q15" ca="1">_xll.xAADriskTime(E15,C2,C3,F8,F9,F10,F7,TRUE)</f>
        <v>value</v>
      </c>
      <c r="Q3">
        <f ca="1"/>
        <v>-247.07714810897593</v>
      </c>
      <c r="R3" t="str" cm="1">
        <f t="array" aca="1" ref="R3:S15" ca="1">_xll.xAADriskTime(E15,C2,C3,F8,F9,F10,F7,FALSE)</f>
        <v>value</v>
      </c>
      <c r="S3">
        <f ca="1"/>
        <v>-247.07714810897593</v>
      </c>
    </row>
    <row r="4" spans="2:20" x14ac:dyDescent="0.25">
      <c r="B4" s="11" t="s">
        <v>17</v>
      </c>
      <c r="C4" s="19">
        <v>20</v>
      </c>
      <c r="K4" t="s">
        <v>16</v>
      </c>
      <c r="L4">
        <f ca="1">1/(L3/1000)</f>
        <v>8.7719298245614024</v>
      </c>
      <c r="M4">
        <f ca="1">1/(M3/1000)</f>
        <v>3.3003300330033003</v>
      </c>
      <c r="P4" t="str">
        <f ca="1"/>
        <v>spot</v>
      </c>
      <c r="Q4">
        <f ca="1"/>
        <v>21.374469549501381</v>
      </c>
      <c r="R4" t="str">
        <f ca="1"/>
        <v>spot</v>
      </c>
      <c r="S4">
        <f ca="1"/>
        <v>21.374469549501118</v>
      </c>
    </row>
    <row r="5" spans="2:20" x14ac:dyDescent="0.25">
      <c r="B5" s="12" t="s">
        <v>18</v>
      </c>
      <c r="C5" s="13">
        <v>1</v>
      </c>
      <c r="P5" t="str">
        <f ca="1"/>
        <v>lvol 1.80 0.50</v>
      </c>
      <c r="Q5">
        <f ca="1"/>
        <v>-7.7245350763551501</v>
      </c>
      <c r="R5" t="str">
        <f ca="1"/>
        <v>lvol 1.80 0.50</v>
      </c>
      <c r="S5">
        <f ca="1"/>
        <v>-7.7245350763551874</v>
      </c>
    </row>
    <row r="6" spans="2:20" x14ac:dyDescent="0.25">
      <c r="B6" s="12" t="s">
        <v>20</v>
      </c>
      <c r="C6" s="17">
        <v>15</v>
      </c>
      <c r="K6" s="4" t="s">
        <v>25</v>
      </c>
      <c r="L6" cm="1">
        <f t="array" aca="1" ref="L6:L7" ca="1">_xll.xValueTime(E15,C2,F8,F9,F10,F7,TRUE)</f>
        <v>-247.07714810897454</v>
      </c>
      <c r="M6" s="20" cm="1">
        <f t="array" aca="1" ref="M6:M7" ca="1">_xll.xValueTime(E15,C2,F8,F9,F10,F7,FALSE)</f>
        <v>0</v>
      </c>
      <c r="P6" t="str">
        <f ca="1"/>
        <v>lvol 1.80 1.00</v>
      </c>
      <c r="Q6">
        <f ca="1"/>
        <v>-0.81337594868897711</v>
      </c>
      <c r="R6" t="str">
        <f ca="1"/>
        <v>lvol 1.80 1.00</v>
      </c>
      <c r="S6">
        <f ca="1"/>
        <v>-0.81337594868897989</v>
      </c>
    </row>
    <row r="7" spans="2:20" x14ac:dyDescent="0.25">
      <c r="B7" s="12" t="s">
        <v>21</v>
      </c>
      <c r="C7" s="17">
        <v>20</v>
      </c>
      <c r="E7" s="1" t="s">
        <v>2</v>
      </c>
      <c r="F7" s="3">
        <v>200000</v>
      </c>
      <c r="L7">
        <f ca="1"/>
        <v>114</v>
      </c>
      <c r="M7">
        <f ca="1"/>
        <v>303</v>
      </c>
      <c r="P7" t="str">
        <f ca="1"/>
        <v>lvol 16.20 0.50</v>
      </c>
      <c r="Q7">
        <f ca="1"/>
        <v>-169.69349671998938</v>
      </c>
      <c r="R7" t="str">
        <f ca="1"/>
        <v>lvol 16.20 0.50</v>
      </c>
      <c r="S7">
        <f ca="1"/>
        <v>-169.69349671998961</v>
      </c>
    </row>
    <row r="8" spans="2:20" x14ac:dyDescent="0.25">
      <c r="B8" s="12" t="s">
        <v>22</v>
      </c>
      <c r="C8" s="18">
        <v>30</v>
      </c>
      <c r="E8" s="8" t="s">
        <v>9</v>
      </c>
      <c r="F8" s="9" t="b">
        <v>1</v>
      </c>
      <c r="P8" t="str">
        <f ca="1"/>
        <v>lvol 16.20 1.00</v>
      </c>
      <c r="Q8">
        <f ca="1"/>
        <v>-12.405918730031336</v>
      </c>
      <c r="R8" t="str">
        <f ca="1"/>
        <v>lvol 16.20 1.00</v>
      </c>
      <c r="S8">
        <f ca="1"/>
        <v>-12.405918730031336</v>
      </c>
      <c r="T8">
        <f ca="1">S8/Q8</f>
        <v>1</v>
      </c>
    </row>
    <row r="9" spans="2:20" x14ac:dyDescent="0.25">
      <c r="B9" s="12" t="s">
        <v>23</v>
      </c>
      <c r="C9" s="16">
        <v>5</v>
      </c>
      <c r="E9" s="8" t="s">
        <v>10</v>
      </c>
      <c r="F9" s="9">
        <v>12345</v>
      </c>
      <c r="P9" t="str">
        <f ca="1"/>
        <v>lvol 18.00 0.50</v>
      </c>
      <c r="Q9">
        <f ca="1"/>
        <v>-90.636939006135421</v>
      </c>
      <c r="R9" t="str">
        <f ca="1"/>
        <v>lvol 18.00 0.50</v>
      </c>
      <c r="S9">
        <f ca="1"/>
        <v>-90.636939006135094</v>
      </c>
    </row>
    <row r="10" spans="2:20" x14ac:dyDescent="0.25">
      <c r="B10" s="12" t="s">
        <v>24</v>
      </c>
      <c r="C10" s="16">
        <v>2</v>
      </c>
      <c r="E10" s="8" t="s">
        <v>11</v>
      </c>
      <c r="F10" s="9">
        <v>12346</v>
      </c>
      <c r="P10" t="str">
        <f ca="1"/>
        <v>lvol 18.00 1.00</v>
      </c>
      <c r="Q10">
        <f ca="1"/>
        <v>-0.85912666412150351</v>
      </c>
      <c r="R10" t="str">
        <f ca="1"/>
        <v>lvol 18.00 1.00</v>
      </c>
      <c r="S10">
        <f ca="1"/>
        <v>-0.85912666412150118</v>
      </c>
    </row>
    <row r="11" spans="2:20" ht="15.75" thickBot="1" x14ac:dyDescent="0.3">
      <c r="B11" s="14" t="s">
        <v>19</v>
      </c>
      <c r="C11" s="15">
        <f ca="1">1/52</f>
        <v>1.9230769230769232E-2</v>
      </c>
      <c r="P11" t="str">
        <f ca="1"/>
        <v>lvol 19.80 0.50</v>
      </c>
      <c r="Q11">
        <f ca="1"/>
        <v>-48.819572812360228</v>
      </c>
      <c r="R11" t="str">
        <f ca="1"/>
        <v>lvol 19.80 0.50</v>
      </c>
      <c r="S11">
        <f ca="1"/>
        <v>-48.819572812360192</v>
      </c>
    </row>
    <row r="12" spans="2:20" x14ac:dyDescent="0.25">
      <c r="P12" t="str">
        <f ca="1"/>
        <v>lvol 19.80 1.00</v>
      </c>
      <c r="Q12">
        <f ca="1"/>
        <v>0.12798226389755704</v>
      </c>
      <c r="R12" t="str">
        <f ca="1"/>
        <v>lvol 19.80 1.00</v>
      </c>
      <c r="S12">
        <f ca="1"/>
        <v>0.12798226389755682</v>
      </c>
    </row>
    <row r="13" spans="2:20" x14ac:dyDescent="0.25">
      <c r="P13" t="str">
        <f ca="1"/>
        <v>lvol 54.00 0.50</v>
      </c>
      <c r="Q13">
        <f ca="1"/>
        <v>-1.3142943411236405</v>
      </c>
      <c r="R13" t="str">
        <f ca="1"/>
        <v>lvol 54.00 0.50</v>
      </c>
      <c r="S13">
        <f ca="1"/>
        <v>-1.314294341123641</v>
      </c>
    </row>
    <row r="14" spans="2:20" x14ac:dyDescent="0.25">
      <c r="P14" t="str">
        <f ca="1"/>
        <v>lvol 54.00 1.00</v>
      </c>
      <c r="Q14">
        <f ca="1"/>
        <v>-0.10917155535995537</v>
      </c>
      <c r="R14" t="str">
        <f ca="1"/>
        <v>lvol 54.00 1.00</v>
      </c>
      <c r="S14">
        <f ca="1"/>
        <v>-0.10917155535995543</v>
      </c>
    </row>
    <row r="15" spans="2:20" x14ac:dyDescent="0.25">
      <c r="D15" s="4" t="s">
        <v>3</v>
      </c>
      <c r="E15" s="5" t="str">
        <f ca="1">_xll.xPutDupire(E16,$C$19:$C$23,$D$18:$E$18,$D$19:$E$23,$C$11,"dupire")</f>
        <v>dupire</v>
      </c>
      <c r="F15" s="2"/>
      <c r="P15" t="str">
        <f ca="1"/>
        <v>time</v>
      </c>
      <c r="Q15">
        <f ca="1"/>
        <v>326</v>
      </c>
      <c r="R15" t="str">
        <f ca="1"/>
        <v>time</v>
      </c>
      <c r="S15">
        <f ca="1"/>
        <v>1631</v>
      </c>
    </row>
    <row r="16" spans="2:20" x14ac:dyDescent="0.25">
      <c r="D16" s="1" t="s">
        <v>4</v>
      </c>
      <c r="E16" s="6">
        <f ca="1">F2</f>
        <v>18</v>
      </c>
    </row>
    <row r="18" spans="2:5" x14ac:dyDescent="0.25">
      <c r="D18" s="21">
        <v>0.5</v>
      </c>
      <c r="E18" s="21">
        <v>1</v>
      </c>
    </row>
    <row r="19" spans="2:5" x14ac:dyDescent="0.25">
      <c r="B19">
        <v>0.1</v>
      </c>
      <c r="C19" s="21">
        <f ca="1">B19*$E$16</f>
        <v>1.8</v>
      </c>
      <c r="D19" s="22">
        <v>0.5</v>
      </c>
      <c r="E19" s="22">
        <v>0.5</v>
      </c>
    </row>
    <row r="20" spans="2:5" x14ac:dyDescent="0.25">
      <c r="B20">
        <v>0.9</v>
      </c>
      <c r="C20" s="21">
        <f ca="1">B20*$E$16</f>
        <v>16.2</v>
      </c>
      <c r="D20" s="22">
        <v>0.5</v>
      </c>
      <c r="E20" s="22">
        <v>0.5</v>
      </c>
    </row>
    <row r="21" spans="2:5" x14ac:dyDescent="0.25">
      <c r="B21">
        <v>1</v>
      </c>
      <c r="C21" s="21">
        <f ca="1">B21*$E$16</f>
        <v>18</v>
      </c>
      <c r="D21" s="22">
        <v>0.5</v>
      </c>
      <c r="E21" s="22">
        <v>0.5</v>
      </c>
    </row>
    <row r="22" spans="2:5" x14ac:dyDescent="0.25">
      <c r="B22">
        <v>1.1000000000000001</v>
      </c>
      <c r="C22" s="21">
        <f ca="1">B22*$E$16</f>
        <v>19.8</v>
      </c>
      <c r="D22" s="22">
        <v>0.5</v>
      </c>
      <c r="E22" s="22">
        <v>0.5</v>
      </c>
    </row>
    <row r="23" spans="2:5" x14ac:dyDescent="0.25">
      <c r="B23">
        <v>3</v>
      </c>
      <c r="C23" s="21">
        <f ca="1">B23*$E$16</f>
        <v>54</v>
      </c>
      <c r="D23" s="22">
        <v>0.5</v>
      </c>
      <c r="E23" s="22">
        <v>0.5</v>
      </c>
    </row>
    <row r="24" spans="2:5" x14ac:dyDescent="0.25">
      <c r="D24" s="2"/>
    </row>
    <row r="44" spans="2:3" x14ac:dyDescent="0.25">
      <c r="B44" s="2"/>
      <c r="C44" s="10"/>
    </row>
    <row r="45" spans="2:3" x14ac:dyDescent="0.25">
      <c r="B45" s="2"/>
      <c r="C45" s="10"/>
    </row>
    <row r="46" spans="2:3" x14ac:dyDescent="0.25">
      <c r="B46" s="2"/>
      <c r="C46" s="10"/>
    </row>
    <row r="47" spans="2:3" x14ac:dyDescent="0.25">
      <c r="B47" s="2"/>
      <c r="C47" s="10"/>
    </row>
    <row r="48" spans="2:3" x14ac:dyDescent="0.25">
      <c r="B48" s="2"/>
      <c r="C48" s="10"/>
    </row>
    <row r="49" spans="2:3" x14ac:dyDescent="0.25">
      <c r="B49" s="2"/>
      <c r="C49" s="10"/>
    </row>
    <row r="50" spans="2:3" x14ac:dyDescent="0.25">
      <c r="B50" s="2"/>
      <c r="C50" s="10"/>
    </row>
    <row r="51" spans="2:3" x14ac:dyDescent="0.25">
      <c r="B51" s="2"/>
      <c r="C51" s="10"/>
    </row>
    <row r="52" spans="2:3" x14ac:dyDescent="0.25">
      <c r="B52" s="2"/>
      <c r="C52" s="10"/>
    </row>
    <row r="53" spans="2:3" x14ac:dyDescent="0.25">
      <c r="B53" s="2"/>
      <c r="C53" s="10"/>
    </row>
    <row r="54" spans="2:3" x14ac:dyDescent="0.25">
      <c r="B54" s="2"/>
      <c r="C54" s="10"/>
    </row>
    <row r="55" spans="2:3" x14ac:dyDescent="0.25">
      <c r="B55" s="2"/>
      <c r="C55" s="10"/>
    </row>
    <row r="56" spans="2:3" x14ac:dyDescent="0.25">
      <c r="B56" s="2"/>
      <c r="C56" s="10"/>
    </row>
    <row r="57" spans="2:3" x14ac:dyDescent="0.25">
      <c r="B57" s="2"/>
      <c r="C57" s="10"/>
    </row>
    <row r="58" spans="2:3" x14ac:dyDescent="0.25">
      <c r="B58" s="2"/>
      <c r="C58" s="10"/>
    </row>
    <row r="59" spans="2:3" x14ac:dyDescent="0.25">
      <c r="B59" s="2"/>
      <c r="C59" s="10"/>
    </row>
    <row r="60" spans="2:3" x14ac:dyDescent="0.25">
      <c r="B60" s="2"/>
      <c r="C60" s="10"/>
    </row>
    <row r="61" spans="2:3" x14ac:dyDescent="0.25">
      <c r="B61" s="2"/>
      <c r="C61" s="10"/>
    </row>
    <row r="62" spans="2:3" x14ac:dyDescent="0.25">
      <c r="B62" s="2"/>
      <c r="C62" s="10"/>
    </row>
    <row r="63" spans="2:3" x14ac:dyDescent="0.25">
      <c r="B63" s="2"/>
      <c r="C63" s="10"/>
    </row>
    <row r="64" spans="2:3" x14ac:dyDescent="0.25">
      <c r="B64" s="2"/>
      <c r="C64" s="10"/>
    </row>
    <row r="65" spans="2:3" x14ac:dyDescent="0.25">
      <c r="B65" s="2"/>
      <c r="C65" s="10"/>
    </row>
    <row r="66" spans="2:3" x14ac:dyDescent="0.25">
      <c r="B66" s="2"/>
      <c r="C66" s="10"/>
    </row>
    <row r="67" spans="2:3" x14ac:dyDescent="0.25">
      <c r="B67" s="2"/>
      <c r="C67" s="10"/>
    </row>
    <row r="68" spans="2:3" x14ac:dyDescent="0.25">
      <c r="B68" s="2"/>
      <c r="C68" s="10"/>
    </row>
    <row r="69" spans="2:3" x14ac:dyDescent="0.25">
      <c r="B69" s="2"/>
      <c r="C69" s="10"/>
    </row>
    <row r="70" spans="2:3" x14ac:dyDescent="0.25">
      <c r="B70" s="2"/>
      <c r="C70" s="10"/>
    </row>
    <row r="71" spans="2:3" x14ac:dyDescent="0.25">
      <c r="B71" s="2"/>
      <c r="C71" s="10"/>
    </row>
    <row r="72" spans="2:3" x14ac:dyDescent="0.25">
      <c r="B72" s="2"/>
      <c r="C72" s="10"/>
    </row>
    <row r="73" spans="2:3" x14ac:dyDescent="0.25">
      <c r="B73" s="2"/>
      <c r="C73" s="10"/>
    </row>
    <row r="74" spans="2:3" x14ac:dyDescent="0.25">
      <c r="B74" s="2"/>
      <c r="C74" s="10"/>
    </row>
    <row r="75" spans="2:3" x14ac:dyDescent="0.25">
      <c r="B75" s="2"/>
      <c r="C75" s="10"/>
    </row>
    <row r="76" spans="2:3" x14ac:dyDescent="0.25">
      <c r="B76" s="2"/>
      <c r="C76" s="10"/>
    </row>
    <row r="77" spans="2:3" x14ac:dyDescent="0.25">
      <c r="B77" s="2"/>
      <c r="C77" s="10"/>
    </row>
    <row r="78" spans="2:3" x14ac:dyDescent="0.25">
      <c r="B78" s="2"/>
      <c r="C78" s="10"/>
    </row>
    <row r="79" spans="2:3" x14ac:dyDescent="0.25">
      <c r="B79" s="2"/>
      <c r="C79" s="10"/>
    </row>
    <row r="80" spans="2:3" x14ac:dyDescent="0.25">
      <c r="B80" s="2"/>
      <c r="C80" s="10"/>
    </row>
    <row r="81" spans="2:3" x14ac:dyDescent="0.25">
      <c r="B81" s="2"/>
      <c r="C81" s="10"/>
    </row>
    <row r="82" spans="2:3" x14ac:dyDescent="0.25">
      <c r="B82" s="2"/>
      <c r="C82" s="10"/>
    </row>
    <row r="83" spans="2:3" x14ac:dyDescent="0.25">
      <c r="B83" s="2"/>
      <c r="C83" s="10"/>
    </row>
    <row r="84" spans="2:3" x14ac:dyDescent="0.25">
      <c r="B84" s="2"/>
      <c r="C84" s="10"/>
    </row>
    <row r="85" spans="2:3" x14ac:dyDescent="0.25">
      <c r="B85" s="2"/>
      <c r="C85" s="10"/>
    </row>
    <row r="86" spans="2:3" x14ac:dyDescent="0.25">
      <c r="B86" s="2"/>
      <c r="C86" s="10"/>
    </row>
    <row r="87" spans="2:3" x14ac:dyDescent="0.25">
      <c r="B87" s="2"/>
      <c r="C87" s="10"/>
    </row>
    <row r="88" spans="2:3" x14ac:dyDescent="0.25">
      <c r="B88" s="2"/>
      <c r="C88" s="10"/>
    </row>
    <row r="89" spans="2:3" x14ac:dyDescent="0.25">
      <c r="B89" s="2"/>
      <c r="C89" s="10"/>
    </row>
    <row r="90" spans="2:3" x14ac:dyDescent="0.25">
      <c r="B90" s="2"/>
      <c r="C90" s="10"/>
    </row>
    <row r="91" spans="2:3" x14ac:dyDescent="0.25">
      <c r="B91" s="2"/>
      <c r="C91" s="10"/>
    </row>
    <row r="92" spans="2:3" x14ac:dyDescent="0.25">
      <c r="B92" s="2"/>
      <c r="C92" s="10"/>
    </row>
    <row r="93" spans="2:3" x14ac:dyDescent="0.25">
      <c r="B93" s="2"/>
      <c r="C93" s="10"/>
    </row>
    <row r="94" spans="2:3" x14ac:dyDescent="0.25">
      <c r="B94" s="2"/>
      <c r="C94" s="10"/>
    </row>
    <row r="95" spans="2:3" x14ac:dyDescent="0.25">
      <c r="B95" s="2"/>
      <c r="C95" s="10"/>
    </row>
    <row r="96" spans="2:3" x14ac:dyDescent="0.25">
      <c r="B96" s="2"/>
      <c r="C96" s="10"/>
    </row>
    <row r="97" spans="2:3" x14ac:dyDescent="0.25">
      <c r="B97" s="2"/>
      <c r="C97" s="10"/>
    </row>
    <row r="98" spans="2:3" x14ac:dyDescent="0.25">
      <c r="B98" s="2"/>
      <c r="C98" s="10"/>
    </row>
    <row r="99" spans="2:3" x14ac:dyDescent="0.25">
      <c r="B99" s="2"/>
      <c r="C99" s="10"/>
    </row>
    <row r="100" spans="2:3" x14ac:dyDescent="0.25">
      <c r="B100" s="2"/>
      <c r="C100" s="10"/>
    </row>
    <row r="101" spans="2:3" x14ac:dyDescent="0.25">
      <c r="B101" s="2"/>
      <c r="C101" s="10"/>
    </row>
    <row r="102" spans="2:3" x14ac:dyDescent="0.25">
      <c r="B102" s="2"/>
      <c r="C102" s="10"/>
    </row>
    <row r="103" spans="2:3" x14ac:dyDescent="0.25">
      <c r="B103" s="2"/>
      <c r="C103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TARF_BS</vt:lpstr>
      <vt:lpstr>TARF_LocalVol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Arthur</dc:creator>
  <cp:lastModifiedBy>Pham, Arthur</cp:lastModifiedBy>
  <dcterms:created xsi:type="dcterms:W3CDTF">2022-05-23T20:41:45Z</dcterms:created>
  <dcterms:modified xsi:type="dcterms:W3CDTF">2022-06-10T13:00:36Z</dcterms:modified>
</cp:coreProperties>
</file>