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ratt\Dropbox\Z Thesis Research\1_Journal\d_fourth submission\GitHub\"/>
    </mc:Choice>
  </mc:AlternateContent>
  <xr:revisionPtr revIDLastSave="0" documentId="13_ncr:1_{939949D9-8880-4294-947A-154EBE6D53B9}" xr6:coauthVersionLast="36" xr6:coauthVersionMax="36" xr10:uidLastSave="{00000000-0000-0000-0000-000000000000}"/>
  <bookViews>
    <workbookView xWindow="0" yWindow="0" windowWidth="25200" windowHeight="12345" activeTab="2" xr2:uid="{00000000-000D-0000-FFFF-FFFF00000000}"/>
  </bookViews>
  <sheets>
    <sheet name="CU" sheetId="1" r:id="rId1"/>
    <sheet name="Irrigation Method" sheetId="2" r:id="rId2"/>
    <sheet name="Combin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5" i="3" l="1"/>
  <c r="R35" i="3"/>
  <c r="T35" i="3" s="1"/>
  <c r="Q35" i="3"/>
  <c r="U30" i="3"/>
  <c r="R30" i="3"/>
  <c r="T30" i="3" s="1"/>
  <c r="Q30" i="3"/>
  <c r="U29" i="3"/>
  <c r="R29" i="3"/>
  <c r="T29" i="3" s="1"/>
  <c r="Q29" i="3"/>
  <c r="U28" i="3"/>
  <c r="R28" i="3"/>
  <c r="T28" i="3" s="1"/>
  <c r="Q28" i="3"/>
  <c r="U27" i="3"/>
  <c r="R27" i="3"/>
  <c r="T27" i="3" s="1"/>
  <c r="Q27" i="3"/>
  <c r="L27" i="3"/>
  <c r="K27" i="3"/>
  <c r="J27" i="3"/>
  <c r="I27" i="3"/>
  <c r="H27" i="3"/>
  <c r="E27" i="3"/>
  <c r="G27" i="3" s="1"/>
  <c r="D27" i="3"/>
  <c r="L26" i="3"/>
  <c r="K26" i="3"/>
  <c r="J26" i="3"/>
  <c r="I26" i="3"/>
  <c r="H26" i="3"/>
  <c r="E26" i="3"/>
  <c r="G26" i="3" s="1"/>
  <c r="D26" i="3"/>
  <c r="L25" i="3"/>
  <c r="K25" i="3"/>
  <c r="J25" i="3"/>
  <c r="H25" i="3"/>
  <c r="G25" i="3"/>
  <c r="E25" i="3"/>
  <c r="I25" i="3" s="1"/>
  <c r="D25" i="3"/>
  <c r="L24" i="3"/>
  <c r="K24" i="3"/>
  <c r="J24" i="3"/>
  <c r="I24" i="3"/>
  <c r="H24" i="3"/>
  <c r="E24" i="3"/>
  <c r="G24" i="3" s="1"/>
  <c r="D24" i="3"/>
  <c r="L23" i="3"/>
  <c r="K23" i="3"/>
  <c r="J23" i="3"/>
  <c r="I23" i="3"/>
  <c r="H23" i="3"/>
  <c r="E23" i="3"/>
  <c r="G23" i="3" s="1"/>
  <c r="D23" i="3"/>
  <c r="U10" i="3"/>
  <c r="R10" i="3"/>
  <c r="T10" i="3" s="1"/>
  <c r="Q10" i="3"/>
  <c r="L22" i="3"/>
  <c r="K22" i="3"/>
  <c r="J22" i="3"/>
  <c r="I22" i="3"/>
  <c r="H22" i="3"/>
  <c r="E22" i="3"/>
  <c r="G22" i="3" s="1"/>
  <c r="D22" i="3"/>
  <c r="U9" i="3"/>
  <c r="R9" i="3"/>
  <c r="T9" i="3" s="1"/>
  <c r="Q9" i="3"/>
  <c r="L21" i="3"/>
  <c r="K21" i="3"/>
  <c r="J21" i="3"/>
  <c r="I21" i="3"/>
  <c r="H21" i="3"/>
  <c r="E21" i="3"/>
  <c r="G21" i="3" s="1"/>
  <c r="D21" i="3"/>
  <c r="U20" i="3"/>
  <c r="R20" i="3"/>
  <c r="T20" i="3" s="1"/>
  <c r="Q20" i="3"/>
  <c r="L20" i="3"/>
  <c r="K20" i="3"/>
  <c r="J20" i="3"/>
  <c r="I20" i="3"/>
  <c r="H20" i="3"/>
  <c r="E20" i="3"/>
  <c r="G20" i="3" s="1"/>
  <c r="D20" i="3"/>
  <c r="U21" i="3"/>
  <c r="R21" i="3"/>
  <c r="T21" i="3" s="1"/>
  <c r="Q21" i="3"/>
  <c r="L19" i="3"/>
  <c r="K19" i="3"/>
  <c r="J19" i="3"/>
  <c r="I19" i="3"/>
  <c r="H19" i="3"/>
  <c r="E19" i="3"/>
  <c r="G19" i="3" s="1"/>
  <c r="D19" i="3"/>
  <c r="U19" i="3"/>
  <c r="R19" i="3"/>
  <c r="T19" i="3" s="1"/>
  <c r="Q19" i="3"/>
  <c r="L18" i="3"/>
  <c r="K18" i="3"/>
  <c r="J18" i="3"/>
  <c r="I18" i="3"/>
  <c r="H18" i="3"/>
  <c r="E18" i="3"/>
  <c r="G18" i="3" s="1"/>
  <c r="D18" i="3"/>
  <c r="U4" i="3"/>
  <c r="R4" i="3"/>
  <c r="T4" i="3" s="1"/>
  <c r="Q4" i="3"/>
  <c r="L17" i="3"/>
  <c r="K17" i="3"/>
  <c r="J17" i="3"/>
  <c r="I17" i="3"/>
  <c r="H17" i="3"/>
  <c r="E17" i="3"/>
  <c r="G17" i="3" s="1"/>
  <c r="D17" i="3"/>
  <c r="U22" i="3"/>
  <c r="R22" i="3"/>
  <c r="T22" i="3" s="1"/>
  <c r="Q22" i="3"/>
  <c r="L16" i="3"/>
  <c r="K16" i="3"/>
  <c r="J16" i="3"/>
  <c r="I16" i="3"/>
  <c r="H16" i="3"/>
  <c r="E16" i="3"/>
  <c r="G16" i="3" s="1"/>
  <c r="D16" i="3"/>
  <c r="U18" i="3"/>
  <c r="R18" i="3"/>
  <c r="T18" i="3" s="1"/>
  <c r="Q18" i="3"/>
  <c r="L15" i="3"/>
  <c r="J15" i="3"/>
  <c r="I15" i="3"/>
  <c r="H15" i="3"/>
  <c r="G15" i="3"/>
  <c r="E15" i="3"/>
  <c r="K15" i="3" s="1"/>
  <c r="D15" i="3"/>
  <c r="U13" i="3"/>
  <c r="R13" i="3"/>
  <c r="T13" i="3" s="1"/>
  <c r="Q13" i="3"/>
  <c r="L14" i="3"/>
  <c r="K14" i="3"/>
  <c r="J14" i="3"/>
  <c r="H14" i="3"/>
  <c r="G14" i="3"/>
  <c r="E14" i="3"/>
  <c r="I14" i="3" s="1"/>
  <c r="D14" i="3"/>
  <c r="U12" i="3"/>
  <c r="R12" i="3"/>
  <c r="T12" i="3" s="1"/>
  <c r="Q12" i="3"/>
  <c r="L13" i="3"/>
  <c r="K13" i="3"/>
  <c r="J13" i="3"/>
  <c r="I13" i="3"/>
  <c r="H13" i="3"/>
  <c r="E13" i="3"/>
  <c r="G13" i="3" s="1"/>
  <c r="D13" i="3"/>
  <c r="U14" i="3"/>
  <c r="R14" i="3"/>
  <c r="T14" i="3" s="1"/>
  <c r="Q14" i="3"/>
  <c r="L12" i="3"/>
  <c r="K12" i="3"/>
  <c r="J12" i="3"/>
  <c r="I12" i="3"/>
  <c r="H12" i="3"/>
  <c r="E12" i="3"/>
  <c r="G12" i="3" s="1"/>
  <c r="D12" i="3"/>
  <c r="U7" i="3"/>
  <c r="R7" i="3"/>
  <c r="T7" i="3" s="1"/>
  <c r="Q7" i="3"/>
  <c r="L11" i="3"/>
  <c r="K11" i="3"/>
  <c r="J11" i="3"/>
  <c r="I11" i="3"/>
  <c r="H11" i="3"/>
  <c r="E11" i="3"/>
  <c r="G11" i="3" s="1"/>
  <c r="D11" i="3"/>
  <c r="U17" i="3"/>
  <c r="R17" i="3"/>
  <c r="T17" i="3" s="1"/>
  <c r="Q17" i="3"/>
  <c r="L10" i="3"/>
  <c r="K10" i="3"/>
  <c r="J10" i="3"/>
  <c r="I10" i="3"/>
  <c r="H10" i="3"/>
  <c r="E10" i="3"/>
  <c r="G10" i="3" s="1"/>
  <c r="D10" i="3"/>
  <c r="U8" i="3"/>
  <c r="R8" i="3"/>
  <c r="T8" i="3" s="1"/>
  <c r="Q8" i="3"/>
  <c r="L9" i="3"/>
  <c r="K9" i="3"/>
  <c r="J9" i="3"/>
  <c r="I9" i="3"/>
  <c r="H9" i="3"/>
  <c r="E9" i="3"/>
  <c r="G9" i="3" s="1"/>
  <c r="D9" i="3"/>
  <c r="U5" i="3"/>
  <c r="R5" i="3"/>
  <c r="T5" i="3" s="1"/>
  <c r="Q5" i="3"/>
  <c r="L8" i="3"/>
  <c r="K8" i="3"/>
  <c r="J8" i="3"/>
  <c r="I8" i="3"/>
  <c r="H8" i="3"/>
  <c r="E8" i="3"/>
  <c r="G8" i="3" s="1"/>
  <c r="D8" i="3"/>
  <c r="U6" i="3"/>
  <c r="R6" i="3"/>
  <c r="T6" i="3" s="1"/>
  <c r="Q6" i="3"/>
  <c r="L7" i="3"/>
  <c r="K7" i="3"/>
  <c r="J7" i="3"/>
  <c r="I7" i="3"/>
  <c r="H7" i="3"/>
  <c r="E7" i="3"/>
  <c r="G7" i="3" s="1"/>
  <c r="D7" i="3"/>
  <c r="U16" i="3"/>
  <c r="R16" i="3"/>
  <c r="T16" i="3" s="1"/>
  <c r="Q16" i="3"/>
  <c r="L6" i="3"/>
  <c r="K6" i="3"/>
  <c r="J6" i="3"/>
  <c r="H6" i="3"/>
  <c r="G6" i="3"/>
  <c r="E6" i="3"/>
  <c r="I6" i="3" s="1"/>
  <c r="D6" i="3"/>
  <c r="U11" i="3"/>
  <c r="R11" i="3"/>
  <c r="T11" i="3" s="1"/>
  <c r="Q11" i="3"/>
  <c r="L5" i="3"/>
  <c r="K5" i="3"/>
  <c r="J5" i="3"/>
  <c r="H5" i="3"/>
  <c r="G5" i="3"/>
  <c r="E5" i="3"/>
  <c r="I5" i="3" s="1"/>
  <c r="D5" i="3"/>
  <c r="U15" i="3"/>
  <c r="R15" i="3"/>
  <c r="T15" i="3" s="1"/>
  <c r="Q15" i="3"/>
  <c r="L4" i="3"/>
  <c r="K4" i="3"/>
  <c r="J4" i="3"/>
  <c r="I4" i="3"/>
  <c r="H4" i="3"/>
  <c r="E4" i="3"/>
  <c r="G4" i="3" s="1"/>
  <c r="D4" i="3"/>
  <c r="U35" i="2" l="1"/>
  <c r="R35" i="2"/>
  <c r="T35" i="2" s="1"/>
  <c r="Q35" i="2"/>
  <c r="R27" i="2"/>
  <c r="T27" i="2" s="1"/>
  <c r="R28" i="2"/>
  <c r="R29" i="2"/>
  <c r="T29" i="2" s="1"/>
  <c r="R30" i="2"/>
  <c r="T30" i="2" s="1"/>
  <c r="U30" i="2"/>
  <c r="Q30" i="2"/>
  <c r="U29" i="2"/>
  <c r="Q29" i="2"/>
  <c r="U28" i="2"/>
  <c r="T28" i="2"/>
  <c r="Q28" i="2"/>
  <c r="U27" i="2"/>
  <c r="Q27" i="2"/>
  <c r="U22" i="2"/>
  <c r="R22" i="2"/>
  <c r="T22" i="2" s="1"/>
  <c r="Q22" i="2"/>
  <c r="U21" i="2"/>
  <c r="R21" i="2"/>
  <c r="T21" i="2" s="1"/>
  <c r="Q21" i="2"/>
  <c r="U20" i="2"/>
  <c r="R20" i="2"/>
  <c r="T20" i="2" s="1"/>
  <c r="Q20" i="2"/>
  <c r="U19" i="2"/>
  <c r="R19" i="2"/>
  <c r="T19" i="2" s="1"/>
  <c r="Q19" i="2"/>
  <c r="U18" i="2"/>
  <c r="R18" i="2"/>
  <c r="T18" i="2" s="1"/>
  <c r="Q18" i="2"/>
  <c r="U17" i="2"/>
  <c r="R17" i="2"/>
  <c r="T17" i="2" s="1"/>
  <c r="Q17" i="2"/>
  <c r="U16" i="2"/>
  <c r="R16" i="2"/>
  <c r="T16" i="2" s="1"/>
  <c r="Q16" i="2"/>
  <c r="U15" i="2"/>
  <c r="R15" i="2"/>
  <c r="T15" i="2" s="1"/>
  <c r="Q15" i="2"/>
  <c r="U14" i="2"/>
  <c r="R14" i="2"/>
  <c r="T14" i="2" s="1"/>
  <c r="Q14" i="2"/>
  <c r="U13" i="2"/>
  <c r="R13" i="2"/>
  <c r="T13" i="2" s="1"/>
  <c r="Q13" i="2"/>
  <c r="U12" i="2"/>
  <c r="R12" i="2"/>
  <c r="T12" i="2" s="1"/>
  <c r="Q12" i="2"/>
  <c r="U11" i="2"/>
  <c r="R11" i="2"/>
  <c r="T11" i="2" s="1"/>
  <c r="Q11" i="2"/>
  <c r="U10" i="2"/>
  <c r="R10" i="2"/>
  <c r="T10" i="2" s="1"/>
  <c r="Q10" i="2"/>
  <c r="U9" i="2"/>
  <c r="R9" i="2"/>
  <c r="T9" i="2" s="1"/>
  <c r="Q9" i="2"/>
  <c r="U8" i="2"/>
  <c r="R8" i="2"/>
  <c r="T8" i="2" s="1"/>
  <c r="Q8" i="2"/>
  <c r="U7" i="2"/>
  <c r="R7" i="2"/>
  <c r="T7" i="2" s="1"/>
  <c r="Q7" i="2"/>
  <c r="U6" i="2"/>
  <c r="R6" i="2"/>
  <c r="T6" i="2" s="1"/>
  <c r="Q6" i="2"/>
  <c r="U5" i="2"/>
  <c r="R5" i="2"/>
  <c r="T5" i="2" s="1"/>
  <c r="Q5" i="2"/>
  <c r="U4" i="2"/>
  <c r="R4" i="2"/>
  <c r="T4" i="2" s="1"/>
  <c r="Q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L4" i="2"/>
  <c r="K4" i="2"/>
  <c r="J5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J25" i="2"/>
  <c r="I26" i="2"/>
  <c r="J26" i="2"/>
  <c r="I27" i="2"/>
  <c r="J27" i="2"/>
  <c r="J4" i="2"/>
  <c r="I4" i="2"/>
  <c r="G5" i="2"/>
  <c r="H5" i="2"/>
  <c r="G6" i="2"/>
  <c r="H6" i="2"/>
  <c r="H7" i="2"/>
  <c r="H8" i="2"/>
  <c r="H9" i="2"/>
  <c r="H10" i="2"/>
  <c r="H11" i="2"/>
  <c r="H12" i="2"/>
  <c r="H13" i="2"/>
  <c r="G14" i="2"/>
  <c r="H14" i="2"/>
  <c r="G15" i="2"/>
  <c r="H15" i="2"/>
  <c r="H16" i="2"/>
  <c r="H17" i="2"/>
  <c r="H18" i="2"/>
  <c r="H19" i="2"/>
  <c r="H20" i="2"/>
  <c r="H21" i="2"/>
  <c r="H22" i="2"/>
  <c r="H23" i="2"/>
  <c r="H24" i="2"/>
  <c r="G25" i="2"/>
  <c r="H25" i="2"/>
  <c r="H26" i="2"/>
  <c r="H27" i="2"/>
  <c r="H4" i="2"/>
  <c r="E5" i="2"/>
  <c r="I5" i="2" s="1"/>
  <c r="E6" i="2"/>
  <c r="I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I14" i="2" s="1"/>
  <c r="E15" i="2"/>
  <c r="K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I25" i="2" s="1"/>
  <c r="E26" i="2"/>
  <c r="G26" i="2" s="1"/>
  <c r="E27" i="2"/>
  <c r="G27" i="2" s="1"/>
  <c r="E4" i="2"/>
  <c r="G4" i="2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K2" i="1"/>
  <c r="K15" i="1"/>
  <c r="K14" i="1"/>
  <c r="K13" i="1"/>
  <c r="K11" i="1"/>
  <c r="K4" i="1"/>
  <c r="K3" i="1"/>
  <c r="K10" i="1"/>
  <c r="K8" i="1"/>
  <c r="K12" i="1"/>
  <c r="K7" i="1"/>
  <c r="K9" i="1"/>
  <c r="K6" i="1"/>
  <c r="K5" i="1"/>
</calcChain>
</file>

<file path=xl/sharedStrings.xml><?xml version="1.0" encoding="utf-8"?>
<sst xmlns="http://schemas.openxmlformats.org/spreadsheetml/2006/main" count="373" uniqueCount="48">
  <si>
    <t>ID</t>
  </si>
  <si>
    <t>Name</t>
  </si>
  <si>
    <t>Area (A)</t>
  </si>
  <si>
    <t>Area &lt; (A)</t>
  </si>
  <si>
    <t>CU %</t>
  </si>
  <si>
    <t>CU by Area Weighted</t>
  </si>
  <si>
    <t>DU %</t>
  </si>
  <si>
    <t>DU by Area Weighted</t>
  </si>
  <si>
    <t>Depth (inch)</t>
  </si>
  <si>
    <t>A</t>
  </si>
  <si>
    <t>D</t>
  </si>
  <si>
    <t>F</t>
  </si>
  <si>
    <t>G</t>
  </si>
  <si>
    <t>H</t>
  </si>
  <si>
    <t>J</t>
  </si>
  <si>
    <t>M</t>
  </si>
  <si>
    <t>N</t>
  </si>
  <si>
    <t>O</t>
  </si>
  <si>
    <t>Q</t>
  </si>
  <si>
    <t>R</t>
  </si>
  <si>
    <t>T</t>
  </si>
  <si>
    <t>W</t>
  </si>
  <si>
    <t>X</t>
  </si>
  <si>
    <t>Column1</t>
  </si>
  <si>
    <t>hectares</t>
  </si>
  <si>
    <t>Method</t>
  </si>
  <si>
    <t>Depth (in)</t>
  </si>
  <si>
    <t>Sprinkle</t>
  </si>
  <si>
    <t>B</t>
  </si>
  <si>
    <t>Surface</t>
  </si>
  <si>
    <t>C</t>
  </si>
  <si>
    <t>E</t>
  </si>
  <si>
    <t>I</t>
  </si>
  <si>
    <t>K</t>
  </si>
  <si>
    <t>L</t>
  </si>
  <si>
    <t>Drip</t>
  </si>
  <si>
    <t>P</t>
  </si>
  <si>
    <t>S</t>
  </si>
  <si>
    <t>U</t>
  </si>
  <si>
    <t>V</t>
  </si>
  <si>
    <t>Depth (mm)</t>
  </si>
  <si>
    <t>Total</t>
  </si>
  <si>
    <t>mm</t>
  </si>
  <si>
    <t>in</t>
  </si>
  <si>
    <t>Area (Ha)</t>
  </si>
  <si>
    <t>Complete Set</t>
  </si>
  <si>
    <t>CU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</si>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</sst>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0" xfId="0" quotePrefix="1"/>
  </cellXfs>
  <cellStyles count="1"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</dxfs>
  <tableStyles count="0" defaultTableStyle="TableStyleMedium2" defaultPivotStyle="PivotStyleLight16"/>
  <colors>
    <mruColors>
      <color rgb="FF009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xVal>
            <c:numRef>
              <c:f>CU!$D$2:$D$15</c:f>
              <c:numCache>
                <c:formatCode>General</c:formatCode>
                <c:ptCount val="14"/>
                <c:pt idx="0">
                  <c:v>1.5812441771751583E-2</c:v>
                </c:pt>
                <c:pt idx="1">
                  <c:v>3.3269303163714702E-2</c:v>
                </c:pt>
                <c:pt idx="2">
                  <c:v>0.11799872088308863</c:v>
                </c:pt>
                <c:pt idx="3">
                  <c:v>0.12275546012347455</c:v>
                </c:pt>
                <c:pt idx="4">
                  <c:v>0.20073067974175365</c:v>
                </c:pt>
                <c:pt idx="5">
                  <c:v>0.20652795569097399</c:v>
                </c:pt>
                <c:pt idx="6">
                  <c:v>0.31318296834650167</c:v>
                </c:pt>
                <c:pt idx="7">
                  <c:v>0.37572665695251323</c:v>
                </c:pt>
                <c:pt idx="8">
                  <c:v>0.55970655378329848</c:v>
                </c:pt>
                <c:pt idx="9">
                  <c:v>1.0913371974407255</c:v>
                </c:pt>
                <c:pt idx="10">
                  <c:v>2.6310713923384537</c:v>
                </c:pt>
                <c:pt idx="11">
                  <c:v>2.8426998360039821</c:v>
                </c:pt>
                <c:pt idx="12">
                  <c:v>3.152528931565759</c:v>
                </c:pt>
                <c:pt idx="13">
                  <c:v>4.973997730886734</c:v>
                </c:pt>
              </c:numCache>
            </c:numRef>
          </c:xVal>
          <c:yVal>
            <c:numRef>
              <c:f>CU!$F$2:$F$15</c:f>
              <c:numCache>
                <c:formatCode>General</c:formatCode>
                <c:ptCount val="14"/>
                <c:pt idx="0">
                  <c:v>65.8</c:v>
                </c:pt>
                <c:pt idx="1">
                  <c:v>63.8</c:v>
                </c:pt>
                <c:pt idx="2">
                  <c:v>62.1</c:v>
                </c:pt>
                <c:pt idx="3">
                  <c:v>52.5</c:v>
                </c:pt>
                <c:pt idx="4">
                  <c:v>68.599999999999994</c:v>
                </c:pt>
                <c:pt idx="5">
                  <c:v>47.8</c:v>
                </c:pt>
                <c:pt idx="6">
                  <c:v>34.6</c:v>
                </c:pt>
                <c:pt idx="7">
                  <c:v>70.900000000000006</c:v>
                </c:pt>
                <c:pt idx="8">
                  <c:v>63.7</c:v>
                </c:pt>
                <c:pt idx="9">
                  <c:v>72.5</c:v>
                </c:pt>
                <c:pt idx="10">
                  <c:v>82.1</c:v>
                </c:pt>
                <c:pt idx="11">
                  <c:v>71.3</c:v>
                </c:pt>
                <c:pt idx="12">
                  <c:v>79.2</c:v>
                </c:pt>
                <c:pt idx="13">
                  <c:v>76.900000000000006</c:v>
                </c:pt>
              </c:numCache>
            </c:numRef>
          </c:yVal>
          <c:bubbleSize>
            <c:numRef>
              <c:f>CU!$J$2:$J$15</c:f>
              <c:numCache>
                <c:formatCode>General</c:formatCode>
                <c:ptCount val="14"/>
                <c:pt idx="0">
                  <c:v>54.43</c:v>
                </c:pt>
                <c:pt idx="1">
                  <c:v>116.89</c:v>
                </c:pt>
                <c:pt idx="2">
                  <c:v>28.89</c:v>
                </c:pt>
                <c:pt idx="3">
                  <c:v>25.75</c:v>
                </c:pt>
                <c:pt idx="4">
                  <c:v>27.77</c:v>
                </c:pt>
                <c:pt idx="5">
                  <c:v>29.46</c:v>
                </c:pt>
                <c:pt idx="6">
                  <c:v>43.95</c:v>
                </c:pt>
                <c:pt idx="7">
                  <c:v>15.69</c:v>
                </c:pt>
                <c:pt idx="8">
                  <c:v>35.229999999999997</c:v>
                </c:pt>
                <c:pt idx="9">
                  <c:v>7.17</c:v>
                </c:pt>
                <c:pt idx="10">
                  <c:v>51.05</c:v>
                </c:pt>
                <c:pt idx="11">
                  <c:v>11.82</c:v>
                </c:pt>
                <c:pt idx="12">
                  <c:v>13.73</c:v>
                </c:pt>
                <c:pt idx="13">
                  <c:v>17.73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46C6-4D84-91B9-6140BC30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598799248"/>
        <c:axId val="598794328"/>
      </c:bubbleChart>
      <c:valAx>
        <c:axId val="59879924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Field Size (hectares)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794328"/>
        <c:crosses val="autoZero"/>
        <c:crossBetween val="midCat"/>
        <c:majorUnit val="1"/>
        <c:minorUnit val="0.5"/>
      </c:valAx>
      <c:valAx>
        <c:axId val="598794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of Uniformity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879924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xVal>
            <c:numRef>
              <c:f>CU!$D$2:$D$15</c:f>
              <c:numCache>
                <c:formatCode>General</c:formatCode>
                <c:ptCount val="14"/>
                <c:pt idx="0">
                  <c:v>1.5812441771751583E-2</c:v>
                </c:pt>
                <c:pt idx="1">
                  <c:v>3.3269303163714702E-2</c:v>
                </c:pt>
                <c:pt idx="2">
                  <c:v>0.11799872088308863</c:v>
                </c:pt>
                <c:pt idx="3">
                  <c:v>0.12275546012347455</c:v>
                </c:pt>
                <c:pt idx="4">
                  <c:v>0.20073067974175365</c:v>
                </c:pt>
                <c:pt idx="5">
                  <c:v>0.20652795569097399</c:v>
                </c:pt>
                <c:pt idx="6">
                  <c:v>0.31318296834650167</c:v>
                </c:pt>
                <c:pt idx="7">
                  <c:v>0.37572665695251323</c:v>
                </c:pt>
                <c:pt idx="8">
                  <c:v>0.55970655378329848</c:v>
                </c:pt>
                <c:pt idx="9">
                  <c:v>1.0913371974407255</c:v>
                </c:pt>
                <c:pt idx="10">
                  <c:v>2.6310713923384537</c:v>
                </c:pt>
                <c:pt idx="11">
                  <c:v>2.8426998360039821</c:v>
                </c:pt>
                <c:pt idx="12">
                  <c:v>3.152528931565759</c:v>
                </c:pt>
                <c:pt idx="13">
                  <c:v>4.973997730886734</c:v>
                </c:pt>
              </c:numCache>
            </c:numRef>
          </c:xVal>
          <c:yVal>
            <c:numRef>
              <c:f>CU!$F$2:$F$15</c:f>
              <c:numCache>
                <c:formatCode>General</c:formatCode>
                <c:ptCount val="14"/>
                <c:pt idx="0">
                  <c:v>65.8</c:v>
                </c:pt>
                <c:pt idx="1">
                  <c:v>63.8</c:v>
                </c:pt>
                <c:pt idx="2">
                  <c:v>62.1</c:v>
                </c:pt>
                <c:pt idx="3">
                  <c:v>52.5</c:v>
                </c:pt>
                <c:pt idx="4">
                  <c:v>68.599999999999994</c:v>
                </c:pt>
                <c:pt idx="5">
                  <c:v>47.8</c:v>
                </c:pt>
                <c:pt idx="6">
                  <c:v>34.6</c:v>
                </c:pt>
                <c:pt idx="7">
                  <c:v>70.900000000000006</c:v>
                </c:pt>
                <c:pt idx="8">
                  <c:v>63.7</c:v>
                </c:pt>
                <c:pt idx="9">
                  <c:v>72.5</c:v>
                </c:pt>
                <c:pt idx="10">
                  <c:v>82.1</c:v>
                </c:pt>
                <c:pt idx="11">
                  <c:v>71.3</c:v>
                </c:pt>
                <c:pt idx="12">
                  <c:v>79.2</c:v>
                </c:pt>
                <c:pt idx="13">
                  <c:v>76.900000000000006</c:v>
                </c:pt>
              </c:numCache>
            </c:numRef>
          </c:yVal>
          <c:bubbleSize>
            <c:numRef>
              <c:f>CU!$J$2:$J$15</c:f>
              <c:numCache>
                <c:formatCode>General</c:formatCode>
                <c:ptCount val="14"/>
                <c:pt idx="0">
                  <c:v>54.43</c:v>
                </c:pt>
                <c:pt idx="1">
                  <c:v>116.89</c:v>
                </c:pt>
                <c:pt idx="2">
                  <c:v>28.89</c:v>
                </c:pt>
                <c:pt idx="3">
                  <c:v>25.75</c:v>
                </c:pt>
                <c:pt idx="4">
                  <c:v>27.77</c:v>
                </c:pt>
                <c:pt idx="5">
                  <c:v>29.46</c:v>
                </c:pt>
                <c:pt idx="6">
                  <c:v>43.95</c:v>
                </c:pt>
                <c:pt idx="7">
                  <c:v>15.69</c:v>
                </c:pt>
                <c:pt idx="8">
                  <c:v>35.229999999999997</c:v>
                </c:pt>
                <c:pt idx="9">
                  <c:v>7.17</c:v>
                </c:pt>
                <c:pt idx="10">
                  <c:v>51.05</c:v>
                </c:pt>
                <c:pt idx="11">
                  <c:v>11.82</c:v>
                </c:pt>
                <c:pt idx="12">
                  <c:v>13.73</c:v>
                </c:pt>
                <c:pt idx="13">
                  <c:v>17.73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0D7D-4CC6-903F-4F84CBA54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598799248"/>
        <c:axId val="598794328"/>
      </c:bubbleChart>
      <c:valAx>
        <c:axId val="598799248"/>
        <c:scaling>
          <c:orientation val="minMax"/>
          <c:max val="4"/>
          <c:min val="-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94328"/>
        <c:crosses val="autoZero"/>
        <c:crossBetween val="midCat"/>
        <c:majorUnit val="1"/>
        <c:minorUnit val="0.5"/>
      </c:valAx>
      <c:valAx>
        <c:axId val="598794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99248"/>
        <c:crossesAt val="-1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xVal>
            <c:numRef>
              <c:f>CU!$D$2:$D$15</c:f>
              <c:numCache>
                <c:formatCode>General</c:formatCode>
                <c:ptCount val="14"/>
                <c:pt idx="0">
                  <c:v>1.5812441771751583E-2</c:v>
                </c:pt>
                <c:pt idx="1">
                  <c:v>3.3269303163714702E-2</c:v>
                </c:pt>
                <c:pt idx="2">
                  <c:v>0.11799872088308863</c:v>
                </c:pt>
                <c:pt idx="3">
                  <c:v>0.12275546012347455</c:v>
                </c:pt>
                <c:pt idx="4">
                  <c:v>0.20073067974175365</c:v>
                </c:pt>
                <c:pt idx="5">
                  <c:v>0.20652795569097399</c:v>
                </c:pt>
                <c:pt idx="6">
                  <c:v>0.31318296834650167</c:v>
                </c:pt>
                <c:pt idx="7">
                  <c:v>0.37572665695251323</c:v>
                </c:pt>
                <c:pt idx="8">
                  <c:v>0.55970655378329848</c:v>
                </c:pt>
                <c:pt idx="9">
                  <c:v>1.0913371974407255</c:v>
                </c:pt>
                <c:pt idx="10">
                  <c:v>2.6310713923384537</c:v>
                </c:pt>
                <c:pt idx="11">
                  <c:v>2.8426998360039821</c:v>
                </c:pt>
                <c:pt idx="12">
                  <c:v>3.152528931565759</c:v>
                </c:pt>
                <c:pt idx="13">
                  <c:v>4.973997730886734</c:v>
                </c:pt>
              </c:numCache>
            </c:numRef>
          </c:xVal>
          <c:yVal>
            <c:numRef>
              <c:f>CU!$F$2:$F$15</c:f>
              <c:numCache>
                <c:formatCode>General</c:formatCode>
                <c:ptCount val="14"/>
                <c:pt idx="0">
                  <c:v>65.8</c:v>
                </c:pt>
                <c:pt idx="1">
                  <c:v>63.8</c:v>
                </c:pt>
                <c:pt idx="2">
                  <c:v>62.1</c:v>
                </c:pt>
                <c:pt idx="3">
                  <c:v>52.5</c:v>
                </c:pt>
                <c:pt idx="4">
                  <c:v>68.599999999999994</c:v>
                </c:pt>
                <c:pt idx="5">
                  <c:v>47.8</c:v>
                </c:pt>
                <c:pt idx="6">
                  <c:v>34.6</c:v>
                </c:pt>
                <c:pt idx="7">
                  <c:v>70.900000000000006</c:v>
                </c:pt>
                <c:pt idx="8">
                  <c:v>63.7</c:v>
                </c:pt>
                <c:pt idx="9">
                  <c:v>72.5</c:v>
                </c:pt>
                <c:pt idx="10">
                  <c:v>82.1</c:v>
                </c:pt>
                <c:pt idx="11">
                  <c:v>71.3</c:v>
                </c:pt>
                <c:pt idx="12">
                  <c:v>79.2</c:v>
                </c:pt>
                <c:pt idx="13">
                  <c:v>76.900000000000006</c:v>
                </c:pt>
              </c:numCache>
            </c:numRef>
          </c:yVal>
          <c:bubbleSize>
            <c:numRef>
              <c:f>CU!$J$2:$J$15</c:f>
              <c:numCache>
                <c:formatCode>General</c:formatCode>
                <c:ptCount val="14"/>
                <c:pt idx="0">
                  <c:v>54.43</c:v>
                </c:pt>
                <c:pt idx="1">
                  <c:v>116.89</c:v>
                </c:pt>
                <c:pt idx="2">
                  <c:v>28.89</c:v>
                </c:pt>
                <c:pt idx="3">
                  <c:v>25.75</c:v>
                </c:pt>
                <c:pt idx="4">
                  <c:v>27.77</c:v>
                </c:pt>
                <c:pt idx="5">
                  <c:v>29.46</c:v>
                </c:pt>
                <c:pt idx="6">
                  <c:v>43.95</c:v>
                </c:pt>
                <c:pt idx="7">
                  <c:v>15.69</c:v>
                </c:pt>
                <c:pt idx="8">
                  <c:v>35.229999999999997</c:v>
                </c:pt>
                <c:pt idx="9">
                  <c:v>7.17</c:v>
                </c:pt>
                <c:pt idx="10">
                  <c:v>51.05</c:v>
                </c:pt>
                <c:pt idx="11">
                  <c:v>11.82</c:v>
                </c:pt>
                <c:pt idx="12">
                  <c:v>13.73</c:v>
                </c:pt>
                <c:pt idx="13">
                  <c:v>17.73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034-45D2-9F0D-BF46DA2FD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598799248"/>
        <c:axId val="598794328"/>
      </c:bubbleChart>
      <c:valAx>
        <c:axId val="59879924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94328"/>
        <c:crosses val="autoZero"/>
        <c:crossBetween val="midCat"/>
        <c:majorUnit val="1"/>
        <c:minorUnit val="0.5"/>
      </c:valAx>
      <c:valAx>
        <c:axId val="598794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99248"/>
        <c:crossesAt val="-1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Sprinkle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'Irrigation Method'!$Q$4:$Q$22</c:f>
              <c:numCache>
                <c:formatCode>General</c:formatCode>
                <c:ptCount val="19"/>
                <c:pt idx="0">
                  <c:v>0.12275546012347455</c:v>
                </c:pt>
                <c:pt idx="1">
                  <c:v>1.5812441771751583E-2</c:v>
                </c:pt>
                <c:pt idx="2">
                  <c:v>0.43513015441936376</c:v>
                </c:pt>
                <c:pt idx="3">
                  <c:v>4.973997730886734</c:v>
                </c:pt>
                <c:pt idx="4">
                  <c:v>3.152528931565759</c:v>
                </c:pt>
                <c:pt idx="5">
                  <c:v>2.8426998360039821</c:v>
                </c:pt>
                <c:pt idx="6">
                  <c:v>0.32980368416886574</c:v>
                </c:pt>
                <c:pt idx="7">
                  <c:v>1.0913371974407255</c:v>
                </c:pt>
                <c:pt idx="8">
                  <c:v>0.11799872088308863</c:v>
                </c:pt>
                <c:pt idx="9">
                  <c:v>3.3269303163714702E-2</c:v>
                </c:pt>
                <c:pt idx="10">
                  <c:v>0.55970655378329848</c:v>
                </c:pt>
                <c:pt idx="11">
                  <c:v>0.38023255252201943</c:v>
                </c:pt>
                <c:pt idx="12">
                  <c:v>0.31318296834650167</c:v>
                </c:pt>
                <c:pt idx="13">
                  <c:v>2.6310713923384537</c:v>
                </c:pt>
                <c:pt idx="14">
                  <c:v>3.3706142771298575</c:v>
                </c:pt>
                <c:pt idx="15">
                  <c:v>0.20652795569097399</c:v>
                </c:pt>
                <c:pt idx="16">
                  <c:v>1.3624248816110778</c:v>
                </c:pt>
                <c:pt idx="17">
                  <c:v>0.37572665695251323</c:v>
                </c:pt>
                <c:pt idx="18">
                  <c:v>0.20073067974175365</c:v>
                </c:pt>
              </c:numCache>
            </c:numRef>
          </c:xVal>
          <c:yVal>
            <c:numRef>
              <c:f>'Irrigation Method'!$T$4:$T$22</c:f>
              <c:numCache>
                <c:formatCode>General</c:formatCode>
                <c:ptCount val="19"/>
                <c:pt idx="0">
                  <c:v>654.04999999999995</c:v>
                </c:pt>
                <c:pt idx="1">
                  <c:v>1382.5219999999999</c:v>
                </c:pt>
                <c:pt idx="2">
                  <c:v>239.26799999999997</c:v>
                </c:pt>
                <c:pt idx="3">
                  <c:v>450.34199999999998</c:v>
                </c:pt>
                <c:pt idx="4">
                  <c:v>348.74200000000002</c:v>
                </c:pt>
                <c:pt idx="5">
                  <c:v>300.22800000000001</c:v>
                </c:pt>
                <c:pt idx="6">
                  <c:v>358.14</c:v>
                </c:pt>
                <c:pt idx="7">
                  <c:v>182.11799999999999</c:v>
                </c:pt>
                <c:pt idx="8">
                  <c:v>733.80599999999993</c:v>
                </c:pt>
                <c:pt idx="9">
                  <c:v>3816.8580000000002</c:v>
                </c:pt>
                <c:pt idx="10">
                  <c:v>894.84199999999987</c:v>
                </c:pt>
                <c:pt idx="11">
                  <c:v>457.96199999999999</c:v>
                </c:pt>
                <c:pt idx="12">
                  <c:v>1116.33</c:v>
                </c:pt>
                <c:pt idx="13">
                  <c:v>1296.6699999999998</c:v>
                </c:pt>
                <c:pt idx="14">
                  <c:v>246.63400000000001</c:v>
                </c:pt>
                <c:pt idx="15">
                  <c:v>748.28399999999999</c:v>
                </c:pt>
                <c:pt idx="16">
                  <c:v>480.31399999999996</c:v>
                </c:pt>
                <c:pt idx="17">
                  <c:v>398.52599999999995</c:v>
                </c:pt>
                <c:pt idx="18">
                  <c:v>705.35799999999995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1-4502-AF2D-B5E24C04F38E}"/>
            </c:ext>
          </c:extLst>
        </c:ser>
        <c:ser>
          <c:idx val="1"/>
          <c:order val="1"/>
          <c:tx>
            <c:v>Surface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'Irrigation Method'!$Q$27:$Q$30</c:f>
              <c:numCache>
                <c:formatCode>General</c:formatCode>
                <c:ptCount val="4"/>
                <c:pt idx="0">
                  <c:v>0.53852484968889802</c:v>
                </c:pt>
                <c:pt idx="1">
                  <c:v>0.5174059494172808</c:v>
                </c:pt>
                <c:pt idx="2">
                  <c:v>1.485347570848472</c:v>
                </c:pt>
                <c:pt idx="3">
                  <c:v>7.6033503795543453E-2</c:v>
                </c:pt>
              </c:numCache>
            </c:numRef>
          </c:xVal>
          <c:yVal>
            <c:numRef>
              <c:f>'Irrigation Method'!$T$27:$T$30</c:f>
              <c:numCache>
                <c:formatCode>General</c:formatCode>
                <c:ptCount val="4"/>
                <c:pt idx="0">
                  <c:v>697.48400000000004</c:v>
                </c:pt>
                <c:pt idx="1">
                  <c:v>697.48400000000004</c:v>
                </c:pt>
                <c:pt idx="2">
                  <c:v>3003.0419999999999</c:v>
                </c:pt>
                <c:pt idx="3">
                  <c:v>4781.8039999999992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1-4502-AF2D-B5E24C04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98544"/>
        <c:axId val="616742520"/>
      </c:scatterChart>
      <c:scatterChart>
        <c:scatterStyle val="lineMarker"/>
        <c:varyColors val="0"/>
        <c:ser>
          <c:idx val="2"/>
          <c:order val="2"/>
          <c:tx>
            <c:v>Drip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7030A0"/>
              </a:solidFill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'Irrigation Method'!$Q$35</c:f>
              <c:numCache>
                <c:formatCode>General</c:formatCode>
                <c:ptCount val="1"/>
                <c:pt idx="0">
                  <c:v>1.0139751512401525</c:v>
                </c:pt>
              </c:numCache>
            </c:numRef>
          </c:xVal>
          <c:yVal>
            <c:numRef>
              <c:f>'Irrigation Method'!$U$35</c:f>
              <c:numCache>
                <c:formatCode>General</c:formatCode>
                <c:ptCount val="1"/>
                <c:pt idx="0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1-4502-AF2D-B5E24C04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1248"/>
        <c:axId val="293478512"/>
      </c:scatterChart>
      <c:valAx>
        <c:axId val="61669854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Field Size (hectares)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742520"/>
        <c:crosses val="autoZero"/>
        <c:crossBetween val="midCat"/>
        <c:majorUnit val="1"/>
      </c:valAx>
      <c:valAx>
        <c:axId val="61674252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 Irrigation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698544"/>
        <c:crosses val="autoZero"/>
        <c:crossBetween val="midCat"/>
        <c:majorUnit val="1000"/>
      </c:valAx>
      <c:valAx>
        <c:axId val="293478512"/>
        <c:scaling>
          <c:orientation val="minMax"/>
          <c:max val="19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 Irrigation Depth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8271248"/>
        <c:crosses val="max"/>
        <c:crossBetween val="midCat"/>
        <c:majorUnit val="32"/>
      </c:valAx>
      <c:valAx>
        <c:axId val="4682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7851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Sprinkle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Combined!$Q$4:$Q$22</c:f>
              <c:numCache>
                <c:formatCode>General</c:formatCode>
                <c:ptCount val="19"/>
                <c:pt idx="0">
                  <c:v>2.6310713923384537</c:v>
                </c:pt>
                <c:pt idx="1">
                  <c:v>3.152528931565759</c:v>
                </c:pt>
                <c:pt idx="2">
                  <c:v>4.973997730886734</c:v>
                </c:pt>
                <c:pt idx="3">
                  <c:v>1.0913371974407255</c:v>
                </c:pt>
                <c:pt idx="4">
                  <c:v>2.8426998360039821</c:v>
                </c:pt>
                <c:pt idx="5">
                  <c:v>0.37572665695251323</c:v>
                </c:pt>
                <c:pt idx="6">
                  <c:v>0.20073067974175365</c:v>
                </c:pt>
                <c:pt idx="7">
                  <c:v>1.5812441771751583E-2</c:v>
                </c:pt>
                <c:pt idx="8">
                  <c:v>3.3269303163714702E-2</c:v>
                </c:pt>
                <c:pt idx="9">
                  <c:v>0.55970655378329848</c:v>
                </c:pt>
                <c:pt idx="10">
                  <c:v>0.11799872088308863</c:v>
                </c:pt>
                <c:pt idx="11">
                  <c:v>0.12275546012347455</c:v>
                </c:pt>
                <c:pt idx="12">
                  <c:v>0.43513015441936376</c:v>
                </c:pt>
                <c:pt idx="13">
                  <c:v>0.32980368416886574</c:v>
                </c:pt>
                <c:pt idx="14">
                  <c:v>0.38023255252201943</c:v>
                </c:pt>
                <c:pt idx="15">
                  <c:v>3.3706142771298575</c:v>
                </c:pt>
                <c:pt idx="16">
                  <c:v>1.3624248816110778</c:v>
                </c:pt>
                <c:pt idx="17">
                  <c:v>0.20652795569097399</c:v>
                </c:pt>
                <c:pt idx="18">
                  <c:v>0.31318296834650167</c:v>
                </c:pt>
              </c:numCache>
            </c:numRef>
          </c:xVal>
          <c:yVal>
            <c:numRef>
              <c:f>Combined!$T$4:$T$22</c:f>
              <c:numCache>
                <c:formatCode>General</c:formatCode>
                <c:ptCount val="19"/>
                <c:pt idx="0">
                  <c:v>1296.6699999999998</c:v>
                </c:pt>
                <c:pt idx="1">
                  <c:v>348.74200000000002</c:v>
                </c:pt>
                <c:pt idx="2">
                  <c:v>450.34199999999998</c:v>
                </c:pt>
                <c:pt idx="3">
                  <c:v>182.11799999999999</c:v>
                </c:pt>
                <c:pt idx="4">
                  <c:v>300.22800000000001</c:v>
                </c:pt>
                <c:pt idx="5">
                  <c:v>398.52599999999995</c:v>
                </c:pt>
                <c:pt idx="6">
                  <c:v>705.35799999999995</c:v>
                </c:pt>
                <c:pt idx="7">
                  <c:v>1382.5219999999999</c:v>
                </c:pt>
                <c:pt idx="8">
                  <c:v>3816.8580000000002</c:v>
                </c:pt>
                <c:pt idx="9">
                  <c:v>894.84199999999987</c:v>
                </c:pt>
                <c:pt idx="10">
                  <c:v>733.80599999999993</c:v>
                </c:pt>
                <c:pt idx="11">
                  <c:v>654.04999999999995</c:v>
                </c:pt>
                <c:pt idx="12">
                  <c:v>239.26799999999997</c:v>
                </c:pt>
                <c:pt idx="13">
                  <c:v>358.14</c:v>
                </c:pt>
                <c:pt idx="14">
                  <c:v>457.96199999999999</c:v>
                </c:pt>
                <c:pt idx="15">
                  <c:v>246.63400000000001</c:v>
                </c:pt>
                <c:pt idx="16">
                  <c:v>480.31399999999996</c:v>
                </c:pt>
                <c:pt idx="17">
                  <c:v>748.28399999999999</c:v>
                </c:pt>
                <c:pt idx="18">
                  <c:v>1116.33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D61-BC15-28958E08D3F7}"/>
            </c:ext>
          </c:extLst>
        </c:ser>
        <c:ser>
          <c:idx val="1"/>
          <c:order val="1"/>
          <c:tx>
            <c:v>Surface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accent2"/>
              </a:solidFill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Combined!$Q$27:$Q$30</c:f>
              <c:numCache>
                <c:formatCode>General</c:formatCode>
                <c:ptCount val="4"/>
                <c:pt idx="0">
                  <c:v>0.53852484968889802</c:v>
                </c:pt>
                <c:pt idx="1">
                  <c:v>0.5174059494172808</c:v>
                </c:pt>
                <c:pt idx="2">
                  <c:v>1.485347570848472</c:v>
                </c:pt>
                <c:pt idx="3">
                  <c:v>7.6033503795543453E-2</c:v>
                </c:pt>
              </c:numCache>
            </c:numRef>
          </c:xVal>
          <c:yVal>
            <c:numRef>
              <c:f>Combined!$T$27:$T$30</c:f>
              <c:numCache>
                <c:formatCode>General</c:formatCode>
                <c:ptCount val="4"/>
                <c:pt idx="0">
                  <c:v>697.48400000000004</c:v>
                </c:pt>
                <c:pt idx="1">
                  <c:v>697.48400000000004</c:v>
                </c:pt>
                <c:pt idx="2">
                  <c:v>3003.0419999999999</c:v>
                </c:pt>
                <c:pt idx="3">
                  <c:v>4781.8039999999992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D61-BC15-28958E08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98544"/>
        <c:axId val="616742520"/>
      </c:scatterChart>
      <c:scatterChart>
        <c:scatterStyle val="lineMarker"/>
        <c:varyColors val="0"/>
        <c:ser>
          <c:idx val="2"/>
          <c:order val="2"/>
          <c:tx>
            <c:v>Drip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7030A0"/>
              </a:solidFill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Combined!$Q$35</c:f>
              <c:numCache>
                <c:formatCode>General</c:formatCode>
                <c:ptCount val="1"/>
                <c:pt idx="0">
                  <c:v>1.0139751512401525</c:v>
                </c:pt>
              </c:numCache>
            </c:numRef>
          </c:xVal>
          <c:yVal>
            <c:numRef>
              <c:f>Combined!$U$35</c:f>
              <c:numCache>
                <c:formatCode>General</c:formatCode>
                <c:ptCount val="1"/>
                <c:pt idx="0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D61-BC15-28958E08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271248"/>
        <c:axId val="293478512"/>
      </c:scatterChart>
      <c:valAx>
        <c:axId val="61669854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Field Size (hectares)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742520"/>
        <c:crosses val="autoZero"/>
        <c:crossBetween val="midCat"/>
        <c:majorUnit val="1"/>
      </c:valAx>
      <c:valAx>
        <c:axId val="616742520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 Irrigation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6698544"/>
        <c:crosses val="autoZero"/>
        <c:crossBetween val="midCat"/>
        <c:majorUnit val="1000"/>
      </c:valAx>
      <c:valAx>
        <c:axId val="293478512"/>
        <c:scaling>
          <c:orientation val="minMax"/>
          <c:max val="19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 Irrigation Depth (inches)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8271248"/>
        <c:crosses val="max"/>
        <c:crossBetween val="midCat"/>
        <c:majorUnit val="32"/>
      </c:valAx>
      <c:valAx>
        <c:axId val="46827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47851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Surface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1"/>
            <c:spPr>
              <a:solidFill>
                <a:srgbClr val="FFC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Combined!$Q$27:$Q$30</c:f>
              <c:numCache>
                <c:formatCode>General</c:formatCode>
                <c:ptCount val="4"/>
                <c:pt idx="0">
                  <c:v>0.53852484968889802</c:v>
                </c:pt>
                <c:pt idx="1">
                  <c:v>0.5174059494172808</c:v>
                </c:pt>
                <c:pt idx="2">
                  <c:v>1.485347570848472</c:v>
                </c:pt>
                <c:pt idx="3">
                  <c:v>7.6033503795543453E-2</c:v>
                </c:pt>
              </c:numCache>
            </c:numRef>
          </c:xVal>
          <c:yVal>
            <c:numRef>
              <c:f>Combined!$T$27:$T$30</c:f>
              <c:numCache>
                <c:formatCode>General</c:formatCode>
                <c:ptCount val="4"/>
                <c:pt idx="0">
                  <c:v>697.48400000000004</c:v>
                </c:pt>
                <c:pt idx="1">
                  <c:v>697.48400000000004</c:v>
                </c:pt>
                <c:pt idx="2">
                  <c:v>3003.0419999999999</c:v>
                </c:pt>
                <c:pt idx="3">
                  <c:v>4781.8039999999992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9-49BE-B0AB-1ED96156E98E}"/>
            </c:ext>
          </c:extLst>
        </c:ser>
        <c:ser>
          <c:idx val="1"/>
          <c:order val="1"/>
          <c:tx>
            <c:v>Drip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1"/>
            <c:spPr>
              <a:solidFill>
                <a:srgbClr val="7030A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Combined!$Q$35</c:f>
              <c:numCache>
                <c:formatCode>General</c:formatCode>
                <c:ptCount val="1"/>
                <c:pt idx="0">
                  <c:v>1.0139751512401525</c:v>
                </c:pt>
              </c:numCache>
            </c:numRef>
          </c:xVal>
          <c:yVal>
            <c:numRef>
              <c:f>Combined!$T$35</c:f>
              <c:numCache>
                <c:formatCode>General</c:formatCode>
                <c:ptCount val="1"/>
                <c:pt idx="0">
                  <c:v>195.83399999999997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9-49BE-B0AB-1ED96156E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68504"/>
        <c:axId val="729966536"/>
      </c:scatterChart>
      <c:valAx>
        <c:axId val="72996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66536"/>
        <c:crosses val="autoZero"/>
        <c:crossBetween val="midCat"/>
      </c:valAx>
      <c:valAx>
        <c:axId val="7299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6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82404511790128"/>
          <c:y val="2.0616631981957078E-2"/>
          <c:w val="0.7486680745984976"/>
          <c:h val="0.51875926596718647"/>
        </c:manualLayout>
      </c:layout>
      <c:bubbleChart>
        <c:varyColors val="0"/>
        <c:ser>
          <c:idx val="0"/>
          <c:order val="0"/>
          <c:tx>
            <c:v>Sprinkle without CU measurement</c:v>
          </c:tx>
          <c:spPr>
            <a:solidFill>
              <a:srgbClr val="92D050"/>
            </a:solidFill>
            <a:ln w="3175"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27-4EDE-A293-1BDF6724AC31}"/>
              </c:ext>
            </c:extLst>
          </c:dPt>
          <c:dPt>
            <c:idx val="13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27-4EDE-A293-1BDF6724AC31}"/>
              </c:ext>
            </c:extLst>
          </c:dPt>
          <c:dPt>
            <c:idx val="14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AC-4AF4-88A6-F2BCBCC45D8B}"/>
              </c:ext>
            </c:extLst>
          </c:dPt>
          <c:dPt>
            <c:idx val="15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27-4EDE-A293-1BDF6724AC31}"/>
              </c:ext>
            </c:extLst>
          </c:dPt>
          <c:dPt>
            <c:idx val="16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AC-4AF4-88A6-F2BCBCC45D8B}"/>
              </c:ext>
            </c:extLst>
          </c:dPt>
          <c:xVal>
            <c:numRef>
              <c:f>Combined!$Q$4:$Q$22</c:f>
              <c:numCache>
                <c:formatCode>General</c:formatCode>
                <c:ptCount val="19"/>
                <c:pt idx="0">
                  <c:v>2.6310713923384537</c:v>
                </c:pt>
                <c:pt idx="1">
                  <c:v>3.152528931565759</c:v>
                </c:pt>
                <c:pt idx="2">
                  <c:v>4.973997730886734</c:v>
                </c:pt>
                <c:pt idx="3">
                  <c:v>1.0913371974407255</c:v>
                </c:pt>
                <c:pt idx="4">
                  <c:v>2.8426998360039821</c:v>
                </c:pt>
                <c:pt idx="5">
                  <c:v>0.37572665695251323</c:v>
                </c:pt>
                <c:pt idx="6">
                  <c:v>0.20073067974175365</c:v>
                </c:pt>
                <c:pt idx="7">
                  <c:v>1.5812441771751583E-2</c:v>
                </c:pt>
                <c:pt idx="8">
                  <c:v>3.3269303163714702E-2</c:v>
                </c:pt>
                <c:pt idx="9">
                  <c:v>0.55970655378329848</c:v>
                </c:pt>
                <c:pt idx="10">
                  <c:v>0.11799872088308863</c:v>
                </c:pt>
                <c:pt idx="11">
                  <c:v>0.12275546012347455</c:v>
                </c:pt>
                <c:pt idx="12">
                  <c:v>0.43513015441936376</c:v>
                </c:pt>
                <c:pt idx="13">
                  <c:v>0.32980368416886574</c:v>
                </c:pt>
                <c:pt idx="14">
                  <c:v>0.38023255252201943</c:v>
                </c:pt>
                <c:pt idx="15">
                  <c:v>3.3706142771298575</c:v>
                </c:pt>
                <c:pt idx="16">
                  <c:v>1.3624248816110778</c:v>
                </c:pt>
                <c:pt idx="17">
                  <c:v>0.20652795569097399</c:v>
                </c:pt>
                <c:pt idx="18">
                  <c:v>0.31318296834650167</c:v>
                </c:pt>
              </c:numCache>
            </c:numRef>
          </c:xVal>
          <c:yVal>
            <c:numRef>
              <c:f>Combined!$R$4:$R$22</c:f>
              <c:numCache>
                <c:formatCode>General</c:formatCode>
                <c:ptCount val="19"/>
                <c:pt idx="0">
                  <c:v>1296.6699999999998</c:v>
                </c:pt>
                <c:pt idx="1">
                  <c:v>348.74200000000002</c:v>
                </c:pt>
                <c:pt idx="2">
                  <c:v>450.34199999999998</c:v>
                </c:pt>
                <c:pt idx="3">
                  <c:v>182.11799999999999</c:v>
                </c:pt>
                <c:pt idx="4">
                  <c:v>300.22800000000001</c:v>
                </c:pt>
                <c:pt idx="5">
                  <c:v>398.52599999999995</c:v>
                </c:pt>
                <c:pt idx="6">
                  <c:v>705.35799999999995</c:v>
                </c:pt>
                <c:pt idx="7">
                  <c:v>1382.5219999999999</c:v>
                </c:pt>
                <c:pt idx="8">
                  <c:v>3816.8580000000002</c:v>
                </c:pt>
                <c:pt idx="9">
                  <c:v>894.84199999999987</c:v>
                </c:pt>
                <c:pt idx="10">
                  <c:v>733.80599999999993</c:v>
                </c:pt>
                <c:pt idx="11">
                  <c:v>654.04999999999995</c:v>
                </c:pt>
                <c:pt idx="12">
                  <c:v>239.26799999999997</c:v>
                </c:pt>
                <c:pt idx="13">
                  <c:v>358.14</c:v>
                </c:pt>
                <c:pt idx="14">
                  <c:v>457.96199999999999</c:v>
                </c:pt>
                <c:pt idx="15">
                  <c:v>246.63400000000001</c:v>
                </c:pt>
                <c:pt idx="16">
                  <c:v>480.31399999999996</c:v>
                </c:pt>
                <c:pt idx="17">
                  <c:v>748.28399999999999</c:v>
                </c:pt>
                <c:pt idx="18">
                  <c:v>1116.33</c:v>
                </c:pt>
              </c:numCache>
            </c:numRef>
          </c:yVal>
          <c:bubbleSize>
            <c:numRef>
              <c:f>Combined!$V$4:$V$22</c:f>
              <c:numCache>
                <c:formatCode>General</c:formatCode>
                <c:ptCount val="19"/>
                <c:pt idx="0">
                  <c:v>82.1</c:v>
                </c:pt>
                <c:pt idx="1">
                  <c:v>79.2</c:v>
                </c:pt>
                <c:pt idx="2">
                  <c:v>76.900000000000006</c:v>
                </c:pt>
                <c:pt idx="3">
                  <c:v>72.5</c:v>
                </c:pt>
                <c:pt idx="4">
                  <c:v>71.3</c:v>
                </c:pt>
                <c:pt idx="5">
                  <c:v>70.900000000000006</c:v>
                </c:pt>
                <c:pt idx="6">
                  <c:v>68.599999999999994</c:v>
                </c:pt>
                <c:pt idx="7">
                  <c:v>65.8</c:v>
                </c:pt>
                <c:pt idx="8">
                  <c:v>63.8</c:v>
                </c:pt>
                <c:pt idx="9">
                  <c:v>63.7</c:v>
                </c:pt>
                <c:pt idx="10">
                  <c:v>62.1</c:v>
                </c:pt>
                <c:pt idx="11">
                  <c:v>52.5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47.8</c:v>
                </c:pt>
                <c:pt idx="18">
                  <c:v>34.6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A-47AC-4AF4-88A6-F2BCBCC45D8B}"/>
            </c:ext>
          </c:extLst>
        </c:ser>
        <c:ser>
          <c:idx val="1"/>
          <c:order val="1"/>
          <c:tx>
            <c:v>Surface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xVal>
            <c:numRef>
              <c:f>Combined!$Q$27:$Q$30</c:f>
              <c:numCache>
                <c:formatCode>General</c:formatCode>
                <c:ptCount val="4"/>
                <c:pt idx="0">
                  <c:v>0.53852484968889802</c:v>
                </c:pt>
                <c:pt idx="1">
                  <c:v>0.5174059494172808</c:v>
                </c:pt>
                <c:pt idx="2">
                  <c:v>1.485347570848472</c:v>
                </c:pt>
                <c:pt idx="3">
                  <c:v>7.6033503795543453E-2</c:v>
                </c:pt>
              </c:numCache>
            </c:numRef>
          </c:xVal>
          <c:yVal>
            <c:numRef>
              <c:f>Combined!$R$27:$R$30</c:f>
              <c:numCache>
                <c:formatCode>General</c:formatCode>
                <c:ptCount val="4"/>
                <c:pt idx="0">
                  <c:v>697.48400000000004</c:v>
                </c:pt>
                <c:pt idx="1">
                  <c:v>697.48400000000004</c:v>
                </c:pt>
                <c:pt idx="2">
                  <c:v>3003.0419999999999</c:v>
                </c:pt>
                <c:pt idx="3">
                  <c:v>4781.8039999999992</c:v>
                </c:pt>
              </c:numCache>
            </c:numRef>
          </c:yVal>
          <c:bubbleSize>
            <c:numRef>
              <c:f>Combined!$V$27:$V$30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B-47AC-4AF4-88A6-F2BCBCC4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727112136"/>
        <c:axId val="727103280"/>
      </c:bubbleChart>
      <c:bubbleChart>
        <c:varyColors val="0"/>
        <c:ser>
          <c:idx val="2"/>
          <c:order val="2"/>
          <c:tx>
            <c:v>Drip</c:v>
          </c:tx>
          <c:spPr>
            <a:solidFill>
              <a:srgbClr val="7030A0"/>
            </a:solidFill>
            <a:ln w="3175">
              <a:solidFill>
                <a:schemeClr val="tx1"/>
              </a:solidFill>
            </a:ln>
            <a:effectLst/>
          </c:spPr>
          <c:invertIfNegative val="0"/>
          <c:xVal>
            <c:numRef>
              <c:f>Combined!$Q$35</c:f>
              <c:numCache>
                <c:formatCode>General</c:formatCode>
                <c:ptCount val="1"/>
                <c:pt idx="0">
                  <c:v>1.0139751512401525</c:v>
                </c:pt>
              </c:numCache>
            </c:numRef>
          </c:xVal>
          <c:yVal>
            <c:numRef>
              <c:f>Combined!$S$35</c:f>
              <c:numCache>
                <c:formatCode>0.00</c:formatCode>
                <c:ptCount val="1"/>
                <c:pt idx="0">
                  <c:v>7.71</c:v>
                </c:pt>
              </c:numCache>
            </c:numRef>
          </c:yVal>
          <c:bubbleSize>
            <c:numRef>
              <c:f>Combined!$V$35</c:f>
              <c:numCache>
                <c:formatCode>General</c:formatCode>
                <c:ptCount val="1"/>
                <c:pt idx="0">
                  <c:v>25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C-47AC-4AF4-88A6-F2BCBCC4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619174664"/>
        <c:axId val="619169088"/>
      </c:bubbleChart>
      <c:valAx>
        <c:axId val="72711213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Field Size (hectares)</a:t>
                </a:r>
              </a:p>
            </c:rich>
          </c:tx>
          <c:layout>
            <c:manualLayout>
              <c:xMode val="edge"/>
              <c:yMode val="edge"/>
              <c:x val="0.69677174916567897"/>
              <c:y val="0.94988395223910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7103280"/>
        <c:crosses val="autoZero"/>
        <c:crossBetween val="midCat"/>
        <c:majorUnit val="1"/>
      </c:valAx>
      <c:valAx>
        <c:axId val="727103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 Irrigation Depth (mm)</a:t>
                </a:r>
              </a:p>
            </c:rich>
          </c:tx>
          <c:layout>
            <c:manualLayout>
              <c:xMode val="edge"/>
              <c:yMode val="edge"/>
              <c:x val="2.0734129089673776E-2"/>
              <c:y val="0.22894438234200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7112136"/>
        <c:crosses val="autoZero"/>
        <c:crossBetween val="midCat"/>
        <c:majorUnit val="1000"/>
      </c:valAx>
      <c:valAx>
        <c:axId val="619169088"/>
        <c:scaling>
          <c:orientation val="minMax"/>
          <c:max val="19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</a:t>
                </a:r>
                <a:r>
                  <a:rPr lang="en-US" sz="2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Irrigation Depth (inches)</a:t>
                </a:r>
                <a:endParaRPr lang="en-US" sz="2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216648318505837"/>
              <c:y val="0.20962549883671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9174664"/>
        <c:crosses val="max"/>
        <c:crossBetween val="midCat"/>
      </c:valAx>
      <c:valAx>
        <c:axId val="61917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16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894255351660358E-2"/>
          <c:y val="0.8657050583783833"/>
          <c:w val="0.68644891284668141"/>
          <c:h val="5.7826407166944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82404511790128"/>
          <c:y val="2.0616631981957078E-2"/>
          <c:w val="0.7486680745984976"/>
          <c:h val="0.87135189785173439"/>
        </c:manualLayout>
      </c:layout>
      <c:bubbleChart>
        <c:varyColors val="0"/>
        <c:ser>
          <c:idx val="0"/>
          <c:order val="0"/>
          <c:tx>
            <c:v>Sprinkle</c:v>
          </c:tx>
          <c:spPr>
            <a:solidFill>
              <a:srgbClr val="009242"/>
            </a:solidFill>
            <a:ln w="3175"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EE-412E-87DC-CE969500121D}"/>
              </c:ext>
            </c:extLst>
          </c:dPt>
          <c:dPt>
            <c:idx val="13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EE-412E-87DC-CE969500121D}"/>
              </c:ext>
            </c:extLst>
          </c:dPt>
          <c:dPt>
            <c:idx val="14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A-49C9-8803-21BD1984BE10}"/>
              </c:ext>
            </c:extLst>
          </c:dPt>
          <c:dPt>
            <c:idx val="15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EE-412E-87DC-CE969500121D}"/>
              </c:ext>
            </c:extLst>
          </c:dPt>
          <c:dPt>
            <c:idx val="16"/>
            <c:invertIfNegative val="0"/>
            <c:bubble3D val="1"/>
            <c:spPr>
              <a:solidFill>
                <a:srgbClr val="92D05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DEA-49C9-8803-21BD1984BE10}"/>
              </c:ext>
            </c:extLst>
          </c:dPt>
          <c:xVal>
            <c:numRef>
              <c:f>Combined!$Q$4:$Q$22</c:f>
              <c:numCache>
                <c:formatCode>General</c:formatCode>
                <c:ptCount val="19"/>
                <c:pt idx="0">
                  <c:v>2.6310713923384537</c:v>
                </c:pt>
                <c:pt idx="1">
                  <c:v>3.152528931565759</c:v>
                </c:pt>
                <c:pt idx="2">
                  <c:v>4.973997730886734</c:v>
                </c:pt>
                <c:pt idx="3">
                  <c:v>1.0913371974407255</c:v>
                </c:pt>
                <c:pt idx="4">
                  <c:v>2.8426998360039821</c:v>
                </c:pt>
                <c:pt idx="5">
                  <c:v>0.37572665695251323</c:v>
                </c:pt>
                <c:pt idx="6">
                  <c:v>0.20073067974175365</c:v>
                </c:pt>
                <c:pt idx="7">
                  <c:v>1.5812441771751583E-2</c:v>
                </c:pt>
                <c:pt idx="8">
                  <c:v>3.3269303163714702E-2</c:v>
                </c:pt>
                <c:pt idx="9">
                  <c:v>0.55970655378329848</c:v>
                </c:pt>
                <c:pt idx="10">
                  <c:v>0.11799872088308863</c:v>
                </c:pt>
                <c:pt idx="11">
                  <c:v>0.12275546012347455</c:v>
                </c:pt>
                <c:pt idx="12">
                  <c:v>0.43513015441936376</c:v>
                </c:pt>
                <c:pt idx="13">
                  <c:v>0.32980368416886574</c:v>
                </c:pt>
                <c:pt idx="14">
                  <c:v>0.38023255252201943</c:v>
                </c:pt>
                <c:pt idx="15">
                  <c:v>3.3706142771298575</c:v>
                </c:pt>
                <c:pt idx="16">
                  <c:v>1.3624248816110778</c:v>
                </c:pt>
                <c:pt idx="17">
                  <c:v>0.20652795569097399</c:v>
                </c:pt>
                <c:pt idx="18">
                  <c:v>0.31318296834650167</c:v>
                </c:pt>
              </c:numCache>
            </c:numRef>
          </c:xVal>
          <c:yVal>
            <c:numRef>
              <c:f>Combined!$R$4:$R$22</c:f>
              <c:numCache>
                <c:formatCode>General</c:formatCode>
                <c:ptCount val="19"/>
                <c:pt idx="0">
                  <c:v>1296.6699999999998</c:v>
                </c:pt>
                <c:pt idx="1">
                  <c:v>348.74200000000002</c:v>
                </c:pt>
                <c:pt idx="2">
                  <c:v>450.34199999999998</c:v>
                </c:pt>
                <c:pt idx="3">
                  <c:v>182.11799999999999</c:v>
                </c:pt>
                <c:pt idx="4">
                  <c:v>300.22800000000001</c:v>
                </c:pt>
                <c:pt idx="5">
                  <c:v>398.52599999999995</c:v>
                </c:pt>
                <c:pt idx="6">
                  <c:v>705.35799999999995</c:v>
                </c:pt>
                <c:pt idx="7">
                  <c:v>1382.5219999999999</c:v>
                </c:pt>
                <c:pt idx="8">
                  <c:v>3816.8580000000002</c:v>
                </c:pt>
                <c:pt idx="9">
                  <c:v>894.84199999999987</c:v>
                </c:pt>
                <c:pt idx="10">
                  <c:v>733.80599999999993</c:v>
                </c:pt>
                <c:pt idx="11">
                  <c:v>654.04999999999995</c:v>
                </c:pt>
                <c:pt idx="12">
                  <c:v>239.26799999999997</c:v>
                </c:pt>
                <c:pt idx="13">
                  <c:v>358.14</c:v>
                </c:pt>
                <c:pt idx="14">
                  <c:v>457.96199999999999</c:v>
                </c:pt>
                <c:pt idx="15">
                  <c:v>246.63400000000001</c:v>
                </c:pt>
                <c:pt idx="16">
                  <c:v>480.31399999999996</c:v>
                </c:pt>
                <c:pt idx="17">
                  <c:v>748.28399999999999</c:v>
                </c:pt>
                <c:pt idx="18">
                  <c:v>1116.33</c:v>
                </c:pt>
              </c:numCache>
            </c:numRef>
          </c:yVal>
          <c:bubbleSize>
            <c:numRef>
              <c:f>Combined!$V$4:$V$22</c:f>
              <c:numCache>
                <c:formatCode>General</c:formatCode>
                <c:ptCount val="19"/>
                <c:pt idx="0">
                  <c:v>82.1</c:v>
                </c:pt>
                <c:pt idx="1">
                  <c:v>79.2</c:v>
                </c:pt>
                <c:pt idx="2">
                  <c:v>76.900000000000006</c:v>
                </c:pt>
                <c:pt idx="3">
                  <c:v>72.5</c:v>
                </c:pt>
                <c:pt idx="4">
                  <c:v>71.3</c:v>
                </c:pt>
                <c:pt idx="5">
                  <c:v>70.900000000000006</c:v>
                </c:pt>
                <c:pt idx="6">
                  <c:v>68.599999999999994</c:v>
                </c:pt>
                <c:pt idx="7">
                  <c:v>65.8</c:v>
                </c:pt>
                <c:pt idx="8">
                  <c:v>63.8</c:v>
                </c:pt>
                <c:pt idx="9">
                  <c:v>63.7</c:v>
                </c:pt>
                <c:pt idx="10">
                  <c:v>62.1</c:v>
                </c:pt>
                <c:pt idx="11">
                  <c:v>52.5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47.8</c:v>
                </c:pt>
                <c:pt idx="18">
                  <c:v>34.6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FDEA-49C9-8803-21BD1984BE10}"/>
            </c:ext>
          </c:extLst>
        </c:ser>
        <c:ser>
          <c:idx val="1"/>
          <c:order val="1"/>
          <c:tx>
            <c:v>Surface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xVal>
            <c:numRef>
              <c:f>Combined!$Q$27:$Q$30</c:f>
              <c:numCache>
                <c:formatCode>General</c:formatCode>
                <c:ptCount val="4"/>
                <c:pt idx="0">
                  <c:v>0.53852484968889802</c:v>
                </c:pt>
                <c:pt idx="1">
                  <c:v>0.5174059494172808</c:v>
                </c:pt>
                <c:pt idx="2">
                  <c:v>1.485347570848472</c:v>
                </c:pt>
                <c:pt idx="3">
                  <c:v>7.6033503795543453E-2</c:v>
                </c:pt>
              </c:numCache>
            </c:numRef>
          </c:xVal>
          <c:yVal>
            <c:numRef>
              <c:f>Combined!$R$27:$R$30</c:f>
              <c:numCache>
                <c:formatCode>General</c:formatCode>
                <c:ptCount val="4"/>
                <c:pt idx="0">
                  <c:v>697.48400000000004</c:v>
                </c:pt>
                <c:pt idx="1">
                  <c:v>697.48400000000004</c:v>
                </c:pt>
                <c:pt idx="2">
                  <c:v>3003.0419999999999</c:v>
                </c:pt>
                <c:pt idx="3">
                  <c:v>4781.8039999999992</c:v>
                </c:pt>
              </c:numCache>
            </c:numRef>
          </c:yVal>
          <c:bubbleSize>
            <c:numRef>
              <c:f>Combined!$V$27:$V$30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FDEA-49C9-8803-21BD1984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727112136"/>
        <c:axId val="727103280"/>
      </c:bubbleChart>
      <c:bubbleChart>
        <c:varyColors val="0"/>
        <c:ser>
          <c:idx val="2"/>
          <c:order val="2"/>
          <c:tx>
            <c:v>Drip</c:v>
          </c:tx>
          <c:spPr>
            <a:solidFill>
              <a:srgbClr val="7030A0"/>
            </a:solidFill>
            <a:ln w="3175">
              <a:solidFill>
                <a:schemeClr val="tx1"/>
              </a:solidFill>
            </a:ln>
            <a:effectLst/>
          </c:spPr>
          <c:invertIfNegative val="0"/>
          <c:xVal>
            <c:numRef>
              <c:f>Combined!$Q$35</c:f>
              <c:numCache>
                <c:formatCode>General</c:formatCode>
                <c:ptCount val="1"/>
                <c:pt idx="0">
                  <c:v>1.0139751512401525</c:v>
                </c:pt>
              </c:numCache>
            </c:numRef>
          </c:xVal>
          <c:yVal>
            <c:numRef>
              <c:f>Combined!$S$35</c:f>
              <c:numCache>
                <c:formatCode>0.00</c:formatCode>
                <c:ptCount val="1"/>
                <c:pt idx="0">
                  <c:v>7.71</c:v>
                </c:pt>
              </c:numCache>
            </c:numRef>
          </c:yVal>
          <c:bubbleSize>
            <c:numRef>
              <c:f>Combined!$V$35</c:f>
              <c:numCache>
                <c:formatCode>General</c:formatCode>
                <c:ptCount val="1"/>
                <c:pt idx="0">
                  <c:v>25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8-FDEA-49C9-8803-21BD1984B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sizeRepresents val="w"/>
        <c:axId val="619174664"/>
        <c:axId val="619169088"/>
      </c:bubbleChart>
      <c:valAx>
        <c:axId val="72711213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Field Size (hectares)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7103280"/>
        <c:crosses val="autoZero"/>
        <c:crossBetween val="midCat"/>
        <c:majorUnit val="1"/>
      </c:valAx>
      <c:valAx>
        <c:axId val="727103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 Irrigation Depth (mm)</a:t>
                </a:r>
              </a:p>
            </c:rich>
          </c:tx>
          <c:layout>
            <c:manualLayout>
              <c:xMode val="edge"/>
              <c:yMode val="edge"/>
              <c:x val="2.0734129089673776E-2"/>
              <c:y val="0.22894438234200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7112136"/>
        <c:crosses val="autoZero"/>
        <c:crossBetween val="midCat"/>
        <c:majorUnit val="1000"/>
      </c:valAx>
      <c:valAx>
        <c:axId val="619169088"/>
        <c:scaling>
          <c:orientation val="minMax"/>
          <c:max val="19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Gross</a:t>
                </a:r>
                <a:r>
                  <a:rPr lang="en-US" sz="26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Irrigation Depth (inches)</a:t>
                </a:r>
                <a:endParaRPr lang="en-US" sz="2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216648318505837"/>
              <c:y val="0.20962549883671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9174664"/>
        <c:crosses val="max"/>
        <c:crossBetween val="midCat"/>
      </c:valAx>
      <c:valAx>
        <c:axId val="61917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916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8532651776152"/>
          <c:y val="0.9629984736229108"/>
          <c:w val="0.35843596164424874"/>
          <c:h val="3.7001526377089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47624</xdr:rowOff>
    </xdr:from>
    <xdr:to>
      <xdr:col>10</xdr:col>
      <xdr:colOff>209550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968F4-9398-4974-AFF1-05FDD02E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714375</xdr:colOff>
      <xdr:row>15</xdr:row>
      <xdr:rowOff>85725</xdr:rowOff>
    </xdr:from>
    <xdr:to>
      <xdr:col>19</xdr:col>
      <xdr:colOff>438150</xdr:colOff>
      <xdr:row>43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705C3-12E4-4618-993B-516E5BB33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561975</xdr:colOff>
      <xdr:row>15</xdr:row>
      <xdr:rowOff>57150</xdr:rowOff>
    </xdr:from>
    <xdr:to>
      <xdr:col>28</xdr:col>
      <xdr:colOff>409575</xdr:colOff>
      <xdr:row>42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8EBBF-56EC-4E22-878C-047D1750C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369794</xdr:colOff>
      <xdr:row>27</xdr:row>
      <xdr:rowOff>128587</xdr:rowOff>
    </xdr:from>
    <xdr:to>
      <xdr:col>12</xdr:col>
      <xdr:colOff>214312</xdr:colOff>
      <xdr:row>53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27373-125F-418A-B169-5815068EE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369794</xdr:colOff>
      <xdr:row>27</xdr:row>
      <xdr:rowOff>128587</xdr:rowOff>
    </xdr:from>
    <xdr:to>
      <xdr:col>12</xdr:col>
      <xdr:colOff>214312</xdr:colOff>
      <xdr:row>53</xdr:row>
      <xdr:rowOff>123265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0AFB0-8323-4FB3-AFCD-67216DE0F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280147</xdr:colOff>
      <xdr:row>39</xdr:row>
      <xdr:rowOff>56030</xdr:rowOff>
    </xdr:from>
    <xdr:to>
      <xdr:col>14</xdr:col>
      <xdr:colOff>224919</xdr:colOff>
      <xdr:row>61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CD4C8-BEFF-4F65-8A94-9B0850F82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619743</xdr:colOff>
      <xdr:row>21</xdr:row>
      <xdr:rowOff>30924</xdr:rowOff>
    </xdr:from>
    <xdr:to>
      <xdr:col>46</xdr:col>
      <xdr:colOff>559130</xdr:colOff>
      <xdr:row>65</xdr:row>
      <xdr:rowOff>175654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13E0E1-9AFE-43B1-ABFC-99C4CA761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155865</xdr:colOff>
      <xdr:row>34</xdr:row>
      <xdr:rowOff>173183</xdr:rowOff>
    </xdr:from>
    <xdr:to>
      <xdr:col>34</xdr:col>
      <xdr:colOff>554183</xdr:colOff>
      <xdr:row>79</xdr:row>
      <xdr:rowOff>138547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A6BB49-4071-4A74-9321-E9F7789E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5" totalsRowShown="0">
  <autoFilter ref="A1:K15" xr:uid="{00000000-0009-0000-0100-000001000000}"/>
  <sortState ref="A2:K15">
    <sortCondition ref="C1:C15"/>
  </sortState>
  <tableColumns count="11">
    <tableColumn id="1" xr3:uid="{00000000-0010-0000-0000-000001000000}" name="ID"/>
    <tableColumn id="2" xr3:uid="{00000000-0010-0000-0000-000002000000}" name="Name"/>
    <tableColumn id="3" xr3:uid="{00000000-0010-0000-0000-000003000000}" name="Area (A)"/>
    <tableColumn id="11" xr3:uid="{00000000-0010-0000-0000-00000B000000}" name="hectares" dataDxfId="13">
      <calculatedColumnFormula>Table1[[#This Row],[Area (A)]]/2.471</calculatedColumnFormula>
    </tableColumn>
    <tableColumn id="4" xr3:uid="{00000000-0010-0000-0000-000004000000}" name="Area &lt; (A)"/>
    <tableColumn id="5" xr3:uid="{00000000-0010-0000-0000-000005000000}" name="CU %"/>
    <tableColumn id="6" xr3:uid="{00000000-0010-0000-0000-000006000000}" name="CU by Area Weighted"/>
    <tableColumn id="7" xr3:uid="{00000000-0010-0000-0000-000007000000}" name="DU %"/>
    <tableColumn id="8" xr3:uid="{00000000-0010-0000-0000-000008000000}" name="DU by Area Weighted"/>
    <tableColumn id="9" xr3:uid="{00000000-0010-0000-0000-000009000000}" name="Depth (inch)"/>
    <tableColumn id="10" xr3:uid="{00000000-0010-0000-0000-00000A000000}" name="Column1">
      <calculatedColumnFormula>J2/10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X3:AB17" totalsRowShown="0">
  <autoFilter ref="X3:AB17" xr:uid="{00000000-0009-0000-0100-000002000000}"/>
  <sortState ref="X4:AB17">
    <sortCondition ref="X3:X17"/>
  </sortState>
  <tableColumns count="5">
    <tableColumn id="1" xr3:uid="{00000000-0010-0000-0100-000001000000}" name="ID"/>
    <tableColumn id="2" xr3:uid="{00000000-0010-0000-0100-000002000000}" name="Area (A)"/>
    <tableColumn id="3" xr3:uid="{00000000-0010-0000-0100-000003000000}" name="hectares"/>
    <tableColumn id="4" xr3:uid="{00000000-0010-0000-0100-000004000000}" name="CU %"/>
    <tableColumn id="5" xr3:uid="{00000000-0010-0000-0100-000005000000}" name="Depth (inch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N3:V22" totalsRowShown="0" headerRowDxfId="12" headerRowBorderDxfId="11" tableBorderDxfId="10" totalsRowBorderDxfId="9">
  <autoFilter ref="N3:V22" xr:uid="{00000000-0009-0000-0100-000005000000}"/>
  <sortState ref="N4:V22">
    <sortCondition descending="1" ref="V3:V22"/>
  </sortState>
  <tableColumns count="9">
    <tableColumn id="1" xr3:uid="{00000000-0010-0000-0200-000001000000}" name="ID" dataDxfId="8"/>
    <tableColumn id="2" xr3:uid="{00000000-0010-0000-0200-000002000000}" name="Method" dataDxfId="7"/>
    <tableColumn id="3" xr3:uid="{00000000-0010-0000-0200-000003000000}" name="Area (A)" dataDxfId="6"/>
    <tableColumn id="4" xr3:uid="{00000000-0010-0000-0200-000004000000}" name="Area (Ha)" dataDxfId="5">
      <calculatedColumnFormula>P4/2.471</calculatedColumnFormula>
    </tableColumn>
    <tableColumn id="5" xr3:uid="{00000000-0010-0000-0200-000005000000}" name="Depth (mm)" dataDxfId="4">
      <calculatedColumnFormula>S4*25.4</calculatedColumnFormula>
    </tableColumn>
    <tableColumn id="6" xr3:uid="{00000000-0010-0000-0200-000006000000}" name="Depth (in)" dataDxfId="3"/>
    <tableColumn id="7" xr3:uid="{00000000-0010-0000-0200-000007000000}" name="mm" dataDxfId="2">
      <calculatedColumnFormula>IF(O4="Sprinkle",R4,"")</calculatedColumnFormula>
    </tableColumn>
    <tableColumn id="8" xr3:uid="{00000000-0010-0000-0200-000008000000}" name="in" dataDxfId="1">
      <calculatedColumnFormula>IF(O4="Sprinkle",S4,"")</calculatedColumnFormula>
    </tableColumn>
    <tableColumn id="9" xr3:uid="{00000000-0010-0000-0200-000009000000}" name="C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="85" zoomScaleNormal="85" workbookViewId="0">
      <selection activeCell="C20" sqref="C20"/>
    </sheetView>
  </sheetViews>
  <sheetFormatPr defaultRowHeight="15" x14ac:dyDescent="0.25"/>
  <cols>
    <col min="3" max="4" width="10.42578125" customWidth="1"/>
    <col min="5" max="5" width="11.85546875" customWidth="1"/>
    <col min="7" max="7" width="22.140625" customWidth="1"/>
    <col min="9" max="9" width="22.28515625" customWidth="1"/>
    <col min="10" max="10" width="14.140625" customWidth="1"/>
    <col min="11" max="11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</row>
    <row r="2" spans="1:11" x14ac:dyDescent="0.25">
      <c r="A2" t="s">
        <v>10</v>
      </c>
      <c r="B2" s="14" t="s">
        <v>47</v>
      </c>
      <c r="C2">
        <v>3.9072543617998161E-2</v>
      </c>
      <c r="D2">
        <f>Table1[[#This Row],[Area (A)]]/2.471</f>
        <v>1.5812441771751583E-2</v>
      </c>
      <c r="E2">
        <v>0.25</v>
      </c>
      <c r="F2">
        <v>65.8</v>
      </c>
      <c r="G2">
        <v>21.198485708877527</v>
      </c>
      <c r="H2">
        <v>41.1</v>
      </c>
      <c r="I2">
        <v>13.240999432140828</v>
      </c>
      <c r="J2">
        <v>54.43</v>
      </c>
      <c r="K2">
        <f t="shared" ref="K2:K15" si="0">J2/10</f>
        <v>5.4429999999999996</v>
      </c>
    </row>
    <row r="3" spans="1:11" x14ac:dyDescent="0.25">
      <c r="A3" t="s">
        <v>16</v>
      </c>
      <c r="B3" s="14" t="s">
        <v>47</v>
      </c>
      <c r="C3">
        <v>8.2208448117539024E-2</v>
      </c>
      <c r="D3">
        <f>Table1[[#This Row],[Area (A)]]/2.471</f>
        <v>3.3269303163714702E-2</v>
      </c>
      <c r="E3">
        <v>0.25</v>
      </c>
      <c r="F3">
        <v>63.8</v>
      </c>
      <c r="G3">
        <v>43.245845163732724</v>
      </c>
      <c r="H3">
        <v>44.9</v>
      </c>
      <c r="I3">
        <v>30.434771909899677</v>
      </c>
      <c r="J3">
        <v>116.89</v>
      </c>
      <c r="K3">
        <f t="shared" si="0"/>
        <v>11.689</v>
      </c>
    </row>
    <row r="4" spans="1:11" x14ac:dyDescent="0.25">
      <c r="A4" t="s">
        <v>15</v>
      </c>
      <c r="B4" s="14" t="s">
        <v>47</v>
      </c>
      <c r="C4">
        <v>0.29157483930211203</v>
      </c>
      <c r="D4">
        <f>Table1[[#This Row],[Area (A)]]/2.471</f>
        <v>0.11799872088308863</v>
      </c>
      <c r="E4">
        <v>0.5</v>
      </c>
      <c r="F4">
        <v>62.1</v>
      </c>
      <c r="G4">
        <v>16.597897727272727</v>
      </c>
      <c r="H4">
        <v>46</v>
      </c>
      <c r="I4">
        <v>12.294739057239058</v>
      </c>
      <c r="J4">
        <v>28.89</v>
      </c>
      <c r="K4">
        <f t="shared" si="0"/>
        <v>2.8890000000000002</v>
      </c>
    </row>
    <row r="5" spans="1:11" x14ac:dyDescent="0.25">
      <c r="A5" t="s">
        <v>9</v>
      </c>
      <c r="B5" s="14" t="s">
        <v>47</v>
      </c>
      <c r="C5">
        <v>0.30332874196510562</v>
      </c>
      <c r="D5">
        <f>Table1[[#This Row],[Area (A)]]/2.471</f>
        <v>0.12275546012347455</v>
      </c>
      <c r="E5">
        <v>0.5</v>
      </c>
      <c r="F5">
        <v>52.5</v>
      </c>
      <c r="G5">
        <v>14.597695707070709</v>
      </c>
      <c r="H5">
        <v>41.1</v>
      </c>
      <c r="I5">
        <v>11.427910353535356</v>
      </c>
      <c r="J5">
        <v>25.75</v>
      </c>
      <c r="K5">
        <f t="shared" si="0"/>
        <v>2.5750000000000002</v>
      </c>
    </row>
    <row r="6" spans="1:11" x14ac:dyDescent="0.25">
      <c r="A6" t="s">
        <v>22</v>
      </c>
      <c r="B6" s="14" t="s">
        <v>47</v>
      </c>
      <c r="C6">
        <v>0.49600550964187329</v>
      </c>
      <c r="D6">
        <f>Table1[[#This Row],[Area (A)]]/2.471</f>
        <v>0.20073067974175365</v>
      </c>
      <c r="E6">
        <v>0.5</v>
      </c>
      <c r="F6">
        <v>68.599999999999994</v>
      </c>
      <c r="G6">
        <v>31.190479797979798</v>
      </c>
      <c r="H6">
        <v>54.1</v>
      </c>
      <c r="I6">
        <v>24.5977398989899</v>
      </c>
      <c r="J6">
        <v>27.77</v>
      </c>
      <c r="K6">
        <f t="shared" si="0"/>
        <v>2.7770000000000001</v>
      </c>
    </row>
    <row r="7" spans="1:11" x14ac:dyDescent="0.25">
      <c r="A7" t="s">
        <v>20</v>
      </c>
      <c r="B7" s="14" t="s">
        <v>47</v>
      </c>
      <c r="C7">
        <v>0.51033057851239672</v>
      </c>
      <c r="D7">
        <f>Table1[[#This Row],[Area (A)]]/2.471</f>
        <v>0.20652795569097399</v>
      </c>
      <c r="E7">
        <v>1</v>
      </c>
      <c r="F7">
        <v>47.8</v>
      </c>
      <c r="G7">
        <v>11.024817912058268</v>
      </c>
      <c r="H7">
        <v>29.8</v>
      </c>
      <c r="I7">
        <v>6.8732128405718909</v>
      </c>
      <c r="J7">
        <v>29.46</v>
      </c>
      <c r="K7">
        <f t="shared" si="0"/>
        <v>2.9460000000000002</v>
      </c>
    </row>
    <row r="8" spans="1:11" x14ac:dyDescent="0.25">
      <c r="A8" t="s">
        <v>18</v>
      </c>
      <c r="B8" s="14" t="s">
        <v>47</v>
      </c>
      <c r="C8">
        <v>0.77387511478420568</v>
      </c>
      <c r="D8">
        <f>Table1[[#This Row],[Area (A)]]/2.471</f>
        <v>0.31318296834650167</v>
      </c>
      <c r="E8">
        <v>1</v>
      </c>
      <c r="F8">
        <v>34.6</v>
      </c>
      <c r="G8">
        <v>12.101491979830259</v>
      </c>
      <c r="H8">
        <v>14.4</v>
      </c>
      <c r="I8">
        <v>5.0364590898715518</v>
      </c>
      <c r="J8">
        <v>43.95</v>
      </c>
      <c r="K8">
        <f t="shared" si="0"/>
        <v>4.3950000000000005</v>
      </c>
    </row>
    <row r="9" spans="1:11" x14ac:dyDescent="0.25">
      <c r="A9" t="s">
        <v>21</v>
      </c>
      <c r="B9" s="14" t="s">
        <v>47</v>
      </c>
      <c r="C9">
        <v>0.92842056932966022</v>
      </c>
      <c r="D9">
        <f>Table1[[#This Row],[Area (A)]]/2.471</f>
        <v>0.37572665695251323</v>
      </c>
      <c r="E9">
        <v>1</v>
      </c>
      <c r="F9">
        <v>70.900000000000006</v>
      </c>
      <c r="G9">
        <v>29.749722977319415</v>
      </c>
      <c r="H9">
        <v>49.5</v>
      </c>
      <c r="I9">
        <v>20.770257931978996</v>
      </c>
      <c r="J9">
        <v>15.69</v>
      </c>
      <c r="K9">
        <f t="shared" si="0"/>
        <v>1.569</v>
      </c>
    </row>
    <row r="10" spans="1:11" x14ac:dyDescent="0.25">
      <c r="A10" t="s">
        <v>17</v>
      </c>
      <c r="B10" s="14" t="s">
        <v>47</v>
      </c>
      <c r="C10">
        <v>1.3830348943985307</v>
      </c>
      <c r="D10">
        <f>Table1[[#This Row],[Area (A)]]/2.471</f>
        <v>0.55970655378329848</v>
      </c>
      <c r="E10">
        <v>2</v>
      </c>
      <c r="F10">
        <v>63.7</v>
      </c>
      <c r="G10">
        <v>63.699999999999996</v>
      </c>
      <c r="H10">
        <v>39.799999999999997</v>
      </c>
      <c r="I10">
        <v>39.799999999999997</v>
      </c>
      <c r="J10">
        <v>35.229999999999997</v>
      </c>
      <c r="K10">
        <f t="shared" si="0"/>
        <v>3.5229999999999997</v>
      </c>
    </row>
    <row r="11" spans="1:11" x14ac:dyDescent="0.25">
      <c r="A11" t="s">
        <v>14</v>
      </c>
      <c r="B11" s="14" t="s">
        <v>47</v>
      </c>
      <c r="C11">
        <v>2.6966942148760329</v>
      </c>
      <c r="D11">
        <f>Table1[[#This Row],[Area (A)]]/2.471</f>
        <v>1.0913371974407255</v>
      </c>
      <c r="E11">
        <v>3</v>
      </c>
      <c r="F11">
        <v>72.5</v>
      </c>
      <c r="G11">
        <v>72.5</v>
      </c>
      <c r="H11">
        <v>68</v>
      </c>
      <c r="I11">
        <v>68</v>
      </c>
      <c r="J11">
        <v>7.17</v>
      </c>
      <c r="K11">
        <f t="shared" si="0"/>
        <v>0.71699999999999997</v>
      </c>
    </row>
    <row r="12" spans="1:11" x14ac:dyDescent="0.25">
      <c r="A12" t="s">
        <v>19</v>
      </c>
      <c r="B12" s="14" t="s">
        <v>47</v>
      </c>
      <c r="C12">
        <v>6.5013774104683195</v>
      </c>
      <c r="D12">
        <f>Table1[[#This Row],[Area (A)]]/2.471</f>
        <v>2.6310713923384537</v>
      </c>
      <c r="E12">
        <v>7</v>
      </c>
      <c r="F12">
        <v>82.1</v>
      </c>
      <c r="G12">
        <v>82.1</v>
      </c>
      <c r="H12">
        <v>73</v>
      </c>
      <c r="I12">
        <v>73</v>
      </c>
      <c r="J12">
        <v>51.05</v>
      </c>
      <c r="K12">
        <f t="shared" si="0"/>
        <v>5.1049999999999995</v>
      </c>
    </row>
    <row r="13" spans="1:11" x14ac:dyDescent="0.25">
      <c r="A13" t="s">
        <v>13</v>
      </c>
      <c r="B13" s="14" t="s">
        <v>47</v>
      </c>
      <c r="C13">
        <v>7.0243112947658402</v>
      </c>
      <c r="D13">
        <f>Table1[[#This Row],[Area (A)]]/2.471</f>
        <v>2.8426998360039821</v>
      </c>
      <c r="E13">
        <v>8</v>
      </c>
      <c r="F13">
        <v>71.3</v>
      </c>
      <c r="G13">
        <v>33.807633730921864</v>
      </c>
      <c r="H13">
        <v>56.5</v>
      </c>
      <c r="I13">
        <v>26.790060389860948</v>
      </c>
      <c r="J13">
        <v>11.82</v>
      </c>
      <c r="K13">
        <f t="shared" si="0"/>
        <v>1.1819999999999999</v>
      </c>
    </row>
    <row r="14" spans="1:11" x14ac:dyDescent="0.25">
      <c r="A14" t="s">
        <v>12</v>
      </c>
      <c r="B14" s="14" t="s">
        <v>47</v>
      </c>
      <c r="C14">
        <v>7.7898989898989903</v>
      </c>
      <c r="D14">
        <f>Table1[[#This Row],[Area (A)]]/2.471</f>
        <v>3.152528931565759</v>
      </c>
      <c r="E14">
        <v>8</v>
      </c>
      <c r="F14">
        <v>79.2</v>
      </c>
      <c r="G14">
        <v>41.646499418106423</v>
      </c>
      <c r="H14">
        <v>67.599999999999994</v>
      </c>
      <c r="I14">
        <v>35.546759604343357</v>
      </c>
      <c r="J14">
        <v>13.73</v>
      </c>
      <c r="K14">
        <f t="shared" si="0"/>
        <v>1.373</v>
      </c>
    </row>
    <row r="15" spans="1:11" x14ac:dyDescent="0.25">
      <c r="A15" t="s">
        <v>11</v>
      </c>
      <c r="B15" s="14" t="s">
        <v>47</v>
      </c>
      <c r="C15">
        <v>12.29074839302112</v>
      </c>
      <c r="D15">
        <f>Table1[[#This Row],[Area (A)]]/2.471</f>
        <v>4.973997730886734</v>
      </c>
      <c r="E15">
        <v>13</v>
      </c>
      <c r="F15">
        <v>76.900000000000006</v>
      </c>
      <c r="G15">
        <v>76.900000000000006</v>
      </c>
      <c r="H15">
        <v>61.6</v>
      </c>
      <c r="I15">
        <v>61.6</v>
      </c>
      <c r="J15">
        <v>17.73</v>
      </c>
      <c r="K15">
        <f t="shared" si="0"/>
        <v>1.7730000000000001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topLeftCell="A22" zoomScale="85" zoomScaleNormal="85" workbookViewId="0">
      <selection activeCell="B31" sqref="B31"/>
    </sheetView>
  </sheetViews>
  <sheetFormatPr defaultRowHeight="15" x14ac:dyDescent="0.25"/>
  <sheetData>
    <row r="1" spans="1:21" ht="26.25" x14ac:dyDescent="0.4">
      <c r="A1" s="4" t="s">
        <v>45</v>
      </c>
      <c r="N1" s="4" t="s">
        <v>27</v>
      </c>
    </row>
    <row r="2" spans="1:21" x14ac:dyDescent="0.25">
      <c r="E2" t="s">
        <v>41</v>
      </c>
      <c r="F2" t="s">
        <v>41</v>
      </c>
      <c r="G2" t="s">
        <v>27</v>
      </c>
      <c r="H2" t="s">
        <v>27</v>
      </c>
      <c r="I2" t="s">
        <v>29</v>
      </c>
      <c r="J2" t="s">
        <v>29</v>
      </c>
      <c r="K2" t="s">
        <v>35</v>
      </c>
      <c r="L2" t="s">
        <v>35</v>
      </c>
      <c r="R2" t="s">
        <v>41</v>
      </c>
      <c r="S2" t="s">
        <v>41</v>
      </c>
      <c r="T2" t="s">
        <v>27</v>
      </c>
      <c r="U2" t="s">
        <v>27</v>
      </c>
    </row>
    <row r="3" spans="1:21" ht="30" x14ac:dyDescent="0.25">
      <c r="A3" s="1" t="s">
        <v>0</v>
      </c>
      <c r="B3" s="1" t="s">
        <v>25</v>
      </c>
      <c r="C3" s="1" t="s">
        <v>2</v>
      </c>
      <c r="D3" s="1" t="s">
        <v>44</v>
      </c>
      <c r="E3" s="1" t="s">
        <v>40</v>
      </c>
      <c r="F3" s="1" t="s">
        <v>26</v>
      </c>
      <c r="G3" s="1" t="s">
        <v>42</v>
      </c>
      <c r="H3" s="1" t="s">
        <v>43</v>
      </c>
      <c r="I3" s="1" t="s">
        <v>42</v>
      </c>
      <c r="J3" s="1" t="s">
        <v>43</v>
      </c>
      <c r="K3" s="1" t="s">
        <v>42</v>
      </c>
      <c r="L3" s="1" t="s">
        <v>43</v>
      </c>
      <c r="N3" s="1" t="s">
        <v>0</v>
      </c>
      <c r="O3" s="1" t="s">
        <v>25</v>
      </c>
      <c r="P3" s="1" t="s">
        <v>2</v>
      </c>
      <c r="Q3" s="1" t="s">
        <v>44</v>
      </c>
      <c r="R3" s="1" t="s">
        <v>40</v>
      </c>
      <c r="S3" s="1" t="s">
        <v>26</v>
      </c>
      <c r="T3" s="1" t="s">
        <v>42</v>
      </c>
      <c r="U3" s="1" t="s">
        <v>43</v>
      </c>
    </row>
    <row r="4" spans="1:21" x14ac:dyDescent="0.25">
      <c r="A4" s="2" t="s">
        <v>9</v>
      </c>
      <c r="B4" s="2" t="s">
        <v>27</v>
      </c>
      <c r="C4" s="2">
        <v>0.30332874196510562</v>
      </c>
      <c r="D4" s="2">
        <f>C4/2.471</f>
        <v>0.12275546012347455</v>
      </c>
      <c r="E4" s="2">
        <f t="shared" ref="E4:E27" si="0">F4*25.4</f>
        <v>654.04999999999995</v>
      </c>
      <c r="F4" s="3">
        <v>25.75</v>
      </c>
      <c r="G4" s="2">
        <f>IF(B4="Sprinkle",E4,"")</f>
        <v>654.04999999999995</v>
      </c>
      <c r="H4" s="2">
        <f>IF(B4="Sprinkle",F4,"")</f>
        <v>25.75</v>
      </c>
      <c r="I4" s="2" t="str">
        <f>IF(B4="Surface",E4,"")</f>
        <v/>
      </c>
      <c r="J4" s="2" t="str">
        <f>IF(B4="Surface",F4,"")</f>
        <v/>
      </c>
      <c r="K4" s="2" t="str">
        <f>IF(B4="Drip",E4,"")</f>
        <v/>
      </c>
      <c r="L4" s="2" t="str">
        <f>IF(B4="Drip",F4,"")</f>
        <v/>
      </c>
      <c r="N4" s="2" t="s">
        <v>9</v>
      </c>
      <c r="O4" s="2" t="s">
        <v>27</v>
      </c>
      <c r="P4" s="2">
        <v>0.30332874196510562</v>
      </c>
      <c r="Q4" s="2">
        <f>P4/2.471</f>
        <v>0.12275546012347455</v>
      </c>
      <c r="R4" s="2">
        <f t="shared" ref="R4:R22" si="1">S4*25.4</f>
        <v>654.04999999999995</v>
      </c>
      <c r="S4" s="3">
        <v>25.75</v>
      </c>
      <c r="T4" s="2">
        <f>IF(O4="Sprinkle",R4,"")</f>
        <v>654.04999999999995</v>
      </c>
      <c r="U4" s="2">
        <f>IF(O4="Sprinkle",S4,"")</f>
        <v>25.75</v>
      </c>
    </row>
    <row r="5" spans="1:21" x14ac:dyDescent="0.25">
      <c r="A5" s="2" t="s">
        <v>28</v>
      </c>
      <c r="B5" s="2" t="s">
        <v>29</v>
      </c>
      <c r="C5" s="2">
        <v>1.3306949035812672</v>
      </c>
      <c r="D5" s="2">
        <f t="shared" ref="D5:D27" si="2">C5/2.471</f>
        <v>0.53852484968889802</v>
      </c>
      <c r="E5" s="2">
        <f t="shared" si="0"/>
        <v>697.48400000000004</v>
      </c>
      <c r="F5" s="3">
        <v>27.46</v>
      </c>
      <c r="G5" s="2" t="str">
        <f t="shared" ref="G5:G27" si="3">IF(B5="Sprinkle",E5,"")</f>
        <v/>
      </c>
      <c r="H5" s="2" t="str">
        <f t="shared" ref="H5:H27" si="4">IF(B5="Sprinkle",F5,"")</f>
        <v/>
      </c>
      <c r="I5" s="2">
        <f t="shared" ref="I5:I27" si="5">IF(B5="Surface",E5,"")</f>
        <v>697.48400000000004</v>
      </c>
      <c r="J5" s="2">
        <f t="shared" ref="J5:J27" si="6">IF(B5="Surface",F5,"")</f>
        <v>27.46</v>
      </c>
      <c r="K5" s="2" t="str">
        <f t="shared" ref="K5:K27" si="7">IF(B5="Drip",E5,"")</f>
        <v/>
      </c>
      <c r="L5" s="2" t="str">
        <f t="shared" ref="L5:L27" si="8">IF(B5="Drip",F5,"")</f>
        <v/>
      </c>
      <c r="N5" s="2" t="s">
        <v>10</v>
      </c>
      <c r="O5" s="2" t="s">
        <v>27</v>
      </c>
      <c r="P5" s="2">
        <v>3.9072543617998161E-2</v>
      </c>
      <c r="Q5" s="2">
        <f t="shared" ref="Q5:Q22" si="9">P5/2.471</f>
        <v>1.5812441771751583E-2</v>
      </c>
      <c r="R5" s="2">
        <f t="shared" si="1"/>
        <v>1382.5219999999999</v>
      </c>
      <c r="S5" s="3">
        <v>54.43</v>
      </c>
      <c r="T5" s="2">
        <f t="shared" ref="T5:T22" si="10">IF(O5="Sprinkle",R5,"")</f>
        <v>1382.5219999999999</v>
      </c>
      <c r="U5" s="2">
        <f t="shared" ref="U5:U22" si="11">IF(O5="Sprinkle",S5,"")</f>
        <v>54.43</v>
      </c>
    </row>
    <row r="6" spans="1:21" x14ac:dyDescent="0.25">
      <c r="A6" s="2" t="s">
        <v>30</v>
      </c>
      <c r="B6" s="2" t="s">
        <v>29</v>
      </c>
      <c r="C6" s="2">
        <v>1.278510101010101</v>
      </c>
      <c r="D6" s="2">
        <f t="shared" si="2"/>
        <v>0.5174059494172808</v>
      </c>
      <c r="E6" s="2">
        <f t="shared" si="0"/>
        <v>697.48400000000004</v>
      </c>
      <c r="F6" s="3">
        <v>27.46</v>
      </c>
      <c r="G6" s="2" t="str">
        <f t="shared" si="3"/>
        <v/>
      </c>
      <c r="H6" s="2" t="str">
        <f t="shared" si="4"/>
        <v/>
      </c>
      <c r="I6" s="2">
        <f t="shared" si="5"/>
        <v>697.48400000000004</v>
      </c>
      <c r="J6" s="2">
        <f t="shared" si="6"/>
        <v>27.46</v>
      </c>
      <c r="K6" s="2" t="str">
        <f t="shared" si="7"/>
        <v/>
      </c>
      <c r="L6" s="2" t="str">
        <f t="shared" si="8"/>
        <v/>
      </c>
      <c r="N6" s="2" t="s">
        <v>31</v>
      </c>
      <c r="O6" s="2" t="s">
        <v>27</v>
      </c>
      <c r="P6" s="2">
        <v>1.0752066115702479</v>
      </c>
      <c r="Q6" s="2">
        <f t="shared" si="9"/>
        <v>0.43513015441936376</v>
      </c>
      <c r="R6" s="2">
        <f t="shared" si="1"/>
        <v>239.26799999999997</v>
      </c>
      <c r="S6" s="3">
        <v>9.42</v>
      </c>
      <c r="T6" s="2">
        <f t="shared" si="10"/>
        <v>239.26799999999997</v>
      </c>
      <c r="U6" s="2">
        <f t="shared" si="11"/>
        <v>9.42</v>
      </c>
    </row>
    <row r="7" spans="1:21" x14ac:dyDescent="0.25">
      <c r="A7" s="2" t="s">
        <v>10</v>
      </c>
      <c r="B7" s="2" t="s">
        <v>27</v>
      </c>
      <c r="C7" s="2">
        <v>3.9072543617998161E-2</v>
      </c>
      <c r="D7" s="2">
        <f t="shared" si="2"/>
        <v>1.5812441771751583E-2</v>
      </c>
      <c r="E7" s="2">
        <f t="shared" si="0"/>
        <v>1382.5219999999999</v>
      </c>
      <c r="F7" s="3">
        <v>54.43</v>
      </c>
      <c r="G7" s="2">
        <f t="shared" si="3"/>
        <v>1382.5219999999999</v>
      </c>
      <c r="H7" s="2">
        <f t="shared" si="4"/>
        <v>54.43</v>
      </c>
      <c r="I7" s="2" t="str">
        <f t="shared" si="5"/>
        <v/>
      </c>
      <c r="J7" s="2" t="str">
        <f t="shared" si="6"/>
        <v/>
      </c>
      <c r="K7" s="2" t="str">
        <f t="shared" si="7"/>
        <v/>
      </c>
      <c r="L7" s="2" t="str">
        <f t="shared" si="8"/>
        <v/>
      </c>
      <c r="N7" s="2" t="s">
        <v>11</v>
      </c>
      <c r="O7" s="2" t="s">
        <v>27</v>
      </c>
      <c r="P7" s="2">
        <v>12.29074839302112</v>
      </c>
      <c r="Q7" s="2">
        <f t="shared" si="9"/>
        <v>4.973997730886734</v>
      </c>
      <c r="R7" s="2">
        <f t="shared" si="1"/>
        <v>450.34199999999998</v>
      </c>
      <c r="S7" s="3">
        <v>17.73</v>
      </c>
      <c r="T7" s="2">
        <f t="shared" si="10"/>
        <v>450.34199999999998</v>
      </c>
      <c r="U7" s="2">
        <f t="shared" si="11"/>
        <v>17.73</v>
      </c>
    </row>
    <row r="8" spans="1:21" x14ac:dyDescent="0.25">
      <c r="A8" s="2" t="s">
        <v>31</v>
      </c>
      <c r="B8" s="2" t="s">
        <v>27</v>
      </c>
      <c r="C8" s="2">
        <v>1.0752066115702479</v>
      </c>
      <c r="D8" s="2">
        <f t="shared" si="2"/>
        <v>0.43513015441936376</v>
      </c>
      <c r="E8" s="2">
        <f t="shared" si="0"/>
        <v>239.26799999999997</v>
      </c>
      <c r="F8" s="3">
        <v>9.42</v>
      </c>
      <c r="G8" s="2">
        <f t="shared" si="3"/>
        <v>239.26799999999997</v>
      </c>
      <c r="H8" s="2">
        <f t="shared" si="4"/>
        <v>9.42</v>
      </c>
      <c r="I8" s="2" t="str">
        <f t="shared" si="5"/>
        <v/>
      </c>
      <c r="J8" s="2" t="str">
        <f t="shared" si="6"/>
        <v/>
      </c>
      <c r="K8" s="2" t="str">
        <f t="shared" si="7"/>
        <v/>
      </c>
      <c r="L8" s="2" t="str">
        <f t="shared" si="8"/>
        <v/>
      </c>
      <c r="N8" s="2" t="s">
        <v>12</v>
      </c>
      <c r="O8" s="2" t="s">
        <v>27</v>
      </c>
      <c r="P8" s="2">
        <v>7.7898989898989903</v>
      </c>
      <c r="Q8" s="2">
        <f t="shared" si="9"/>
        <v>3.152528931565759</v>
      </c>
      <c r="R8" s="2">
        <f t="shared" si="1"/>
        <v>348.74200000000002</v>
      </c>
      <c r="S8" s="3">
        <v>13.73</v>
      </c>
      <c r="T8" s="2">
        <f t="shared" si="10"/>
        <v>348.74200000000002</v>
      </c>
      <c r="U8" s="2">
        <f t="shared" si="11"/>
        <v>13.73</v>
      </c>
    </row>
    <row r="9" spans="1:21" x14ac:dyDescent="0.25">
      <c r="A9" s="2" t="s">
        <v>11</v>
      </c>
      <c r="B9" s="2" t="s">
        <v>27</v>
      </c>
      <c r="C9" s="2">
        <v>12.29074839302112</v>
      </c>
      <c r="D9" s="2">
        <f t="shared" si="2"/>
        <v>4.973997730886734</v>
      </c>
      <c r="E9" s="2">
        <f t="shared" si="0"/>
        <v>450.34199999999998</v>
      </c>
      <c r="F9" s="3">
        <v>17.73</v>
      </c>
      <c r="G9" s="2">
        <f t="shared" si="3"/>
        <v>450.34199999999998</v>
      </c>
      <c r="H9" s="2">
        <f t="shared" si="4"/>
        <v>17.73</v>
      </c>
      <c r="I9" s="2" t="str">
        <f t="shared" si="5"/>
        <v/>
      </c>
      <c r="J9" s="2" t="str">
        <f t="shared" si="6"/>
        <v/>
      </c>
      <c r="K9" s="2" t="str">
        <f t="shared" si="7"/>
        <v/>
      </c>
      <c r="L9" s="2" t="str">
        <f t="shared" si="8"/>
        <v/>
      </c>
      <c r="N9" s="2" t="s">
        <v>13</v>
      </c>
      <c r="O9" s="2" t="s">
        <v>27</v>
      </c>
      <c r="P9" s="2">
        <v>7.0243112947658402</v>
      </c>
      <c r="Q9" s="2">
        <f t="shared" si="9"/>
        <v>2.8426998360039821</v>
      </c>
      <c r="R9" s="2">
        <f t="shared" si="1"/>
        <v>300.22800000000001</v>
      </c>
      <c r="S9" s="3">
        <v>11.82</v>
      </c>
      <c r="T9" s="2">
        <f t="shared" si="10"/>
        <v>300.22800000000001</v>
      </c>
      <c r="U9" s="2">
        <f t="shared" si="11"/>
        <v>11.82</v>
      </c>
    </row>
    <row r="10" spans="1:21" x14ac:dyDescent="0.25">
      <c r="A10" s="2" t="s">
        <v>12</v>
      </c>
      <c r="B10" s="2" t="s">
        <v>27</v>
      </c>
      <c r="C10" s="2">
        <v>7.7898989898989903</v>
      </c>
      <c r="D10" s="2">
        <f t="shared" si="2"/>
        <v>3.152528931565759</v>
      </c>
      <c r="E10" s="2">
        <f t="shared" si="0"/>
        <v>348.74200000000002</v>
      </c>
      <c r="F10" s="3">
        <v>13.73</v>
      </c>
      <c r="G10" s="2">
        <f t="shared" si="3"/>
        <v>348.74200000000002</v>
      </c>
      <c r="H10" s="2">
        <f t="shared" si="4"/>
        <v>13.73</v>
      </c>
      <c r="I10" s="2" t="str">
        <f t="shared" si="5"/>
        <v/>
      </c>
      <c r="J10" s="2" t="str">
        <f t="shared" si="6"/>
        <v/>
      </c>
      <c r="K10" s="2" t="str">
        <f t="shared" si="7"/>
        <v/>
      </c>
      <c r="L10" s="2" t="str">
        <f t="shared" si="8"/>
        <v/>
      </c>
      <c r="N10" s="2" t="s">
        <v>32</v>
      </c>
      <c r="O10" s="2" t="s">
        <v>27</v>
      </c>
      <c r="P10" s="2">
        <v>0.81494490358126725</v>
      </c>
      <c r="Q10" s="2">
        <f t="shared" si="9"/>
        <v>0.32980368416886574</v>
      </c>
      <c r="R10" s="2">
        <f t="shared" si="1"/>
        <v>358.14</v>
      </c>
      <c r="S10" s="3">
        <v>14.1</v>
      </c>
      <c r="T10" s="2">
        <f t="shared" si="10"/>
        <v>358.14</v>
      </c>
      <c r="U10" s="2">
        <f t="shared" si="11"/>
        <v>14.1</v>
      </c>
    </row>
    <row r="11" spans="1:21" x14ac:dyDescent="0.25">
      <c r="A11" s="2" t="s">
        <v>13</v>
      </c>
      <c r="B11" s="2" t="s">
        <v>27</v>
      </c>
      <c r="C11" s="2">
        <v>7.0243112947658402</v>
      </c>
      <c r="D11" s="2">
        <f t="shared" si="2"/>
        <v>2.8426998360039821</v>
      </c>
      <c r="E11" s="2">
        <f t="shared" si="0"/>
        <v>300.22800000000001</v>
      </c>
      <c r="F11" s="3">
        <v>11.82</v>
      </c>
      <c r="G11" s="2">
        <f t="shared" si="3"/>
        <v>300.22800000000001</v>
      </c>
      <c r="H11" s="2">
        <f t="shared" si="4"/>
        <v>11.82</v>
      </c>
      <c r="I11" s="2" t="str">
        <f t="shared" si="5"/>
        <v/>
      </c>
      <c r="J11" s="2" t="str">
        <f t="shared" si="6"/>
        <v/>
      </c>
      <c r="K11" s="2" t="str">
        <f t="shared" si="7"/>
        <v/>
      </c>
      <c r="L11" s="2" t="str">
        <f t="shared" si="8"/>
        <v/>
      </c>
      <c r="N11" s="2" t="s">
        <v>14</v>
      </c>
      <c r="O11" s="2" t="s">
        <v>27</v>
      </c>
      <c r="P11" s="2">
        <v>2.6966942148760329</v>
      </c>
      <c r="Q11" s="2">
        <f t="shared" si="9"/>
        <v>1.0913371974407255</v>
      </c>
      <c r="R11" s="2">
        <f t="shared" si="1"/>
        <v>182.11799999999999</v>
      </c>
      <c r="S11" s="3">
        <v>7.17</v>
      </c>
      <c r="T11" s="2">
        <f t="shared" si="10"/>
        <v>182.11799999999999</v>
      </c>
      <c r="U11" s="2">
        <f t="shared" si="11"/>
        <v>7.17</v>
      </c>
    </row>
    <row r="12" spans="1:21" x14ac:dyDescent="0.25">
      <c r="A12" s="2" t="s">
        <v>32</v>
      </c>
      <c r="B12" s="2" t="s">
        <v>27</v>
      </c>
      <c r="C12" s="2">
        <v>0.81494490358126725</v>
      </c>
      <c r="D12" s="2">
        <f t="shared" si="2"/>
        <v>0.32980368416886574</v>
      </c>
      <c r="E12" s="2">
        <f t="shared" si="0"/>
        <v>358.14</v>
      </c>
      <c r="F12" s="3">
        <v>14.1</v>
      </c>
      <c r="G12" s="2">
        <f t="shared" si="3"/>
        <v>358.14</v>
      </c>
      <c r="H12" s="2">
        <f t="shared" si="4"/>
        <v>14.1</v>
      </c>
      <c r="I12" s="2" t="str">
        <f t="shared" si="5"/>
        <v/>
      </c>
      <c r="J12" s="2" t="str">
        <f t="shared" si="6"/>
        <v/>
      </c>
      <c r="K12" s="2" t="str">
        <f t="shared" si="7"/>
        <v/>
      </c>
      <c r="L12" s="2" t="str">
        <f t="shared" si="8"/>
        <v/>
      </c>
      <c r="N12" s="2" t="s">
        <v>15</v>
      </c>
      <c r="O12" s="2" t="s">
        <v>27</v>
      </c>
      <c r="P12" s="2">
        <v>0.29157483930211203</v>
      </c>
      <c r="Q12" s="2">
        <f t="shared" si="9"/>
        <v>0.11799872088308863</v>
      </c>
      <c r="R12" s="2">
        <f t="shared" si="1"/>
        <v>733.80599999999993</v>
      </c>
      <c r="S12" s="3">
        <v>28.89</v>
      </c>
      <c r="T12" s="2">
        <f t="shared" si="10"/>
        <v>733.80599999999993</v>
      </c>
      <c r="U12" s="2">
        <f t="shared" si="11"/>
        <v>28.89</v>
      </c>
    </row>
    <row r="13" spans="1:21" x14ac:dyDescent="0.25">
      <c r="A13" s="2" t="s">
        <v>14</v>
      </c>
      <c r="B13" s="2" t="s">
        <v>27</v>
      </c>
      <c r="C13" s="2">
        <v>2.6966942148760329</v>
      </c>
      <c r="D13" s="2">
        <f t="shared" si="2"/>
        <v>1.0913371974407255</v>
      </c>
      <c r="E13" s="2">
        <f t="shared" si="0"/>
        <v>182.11799999999999</v>
      </c>
      <c r="F13" s="3">
        <v>7.17</v>
      </c>
      <c r="G13" s="2">
        <f t="shared" si="3"/>
        <v>182.11799999999999</v>
      </c>
      <c r="H13" s="2">
        <f t="shared" si="4"/>
        <v>7.17</v>
      </c>
      <c r="I13" s="2" t="str">
        <f t="shared" si="5"/>
        <v/>
      </c>
      <c r="J13" s="2" t="str">
        <f t="shared" si="6"/>
        <v/>
      </c>
      <c r="K13" s="2" t="str">
        <f t="shared" si="7"/>
        <v/>
      </c>
      <c r="L13" s="2" t="str">
        <f t="shared" si="8"/>
        <v/>
      </c>
      <c r="N13" s="2" t="s">
        <v>16</v>
      </c>
      <c r="O13" s="2" t="s">
        <v>27</v>
      </c>
      <c r="P13" s="2">
        <v>8.2208448117539024E-2</v>
      </c>
      <c r="Q13" s="2">
        <f t="shared" si="9"/>
        <v>3.3269303163714702E-2</v>
      </c>
      <c r="R13" s="2">
        <f t="shared" si="1"/>
        <v>3816.8580000000002</v>
      </c>
      <c r="S13" s="3">
        <v>150.27000000000001</v>
      </c>
      <c r="T13" s="2">
        <f t="shared" si="10"/>
        <v>3816.8580000000002</v>
      </c>
      <c r="U13" s="2">
        <f t="shared" si="11"/>
        <v>150.27000000000001</v>
      </c>
    </row>
    <row r="14" spans="1:21" x14ac:dyDescent="0.25">
      <c r="A14" s="2" t="s">
        <v>33</v>
      </c>
      <c r="B14" s="2" t="s">
        <v>29</v>
      </c>
      <c r="C14" s="2">
        <v>3.6702938475665747</v>
      </c>
      <c r="D14" s="2">
        <f t="shared" si="2"/>
        <v>1.485347570848472</v>
      </c>
      <c r="E14" s="2">
        <f t="shared" si="0"/>
        <v>3003.0419999999999</v>
      </c>
      <c r="F14" s="3">
        <v>118.23</v>
      </c>
      <c r="G14" s="2" t="str">
        <f t="shared" si="3"/>
        <v/>
      </c>
      <c r="H14" s="2" t="str">
        <f t="shared" si="4"/>
        <v/>
      </c>
      <c r="I14" s="2">
        <f t="shared" si="5"/>
        <v>3003.0419999999999</v>
      </c>
      <c r="J14" s="2">
        <f t="shared" si="6"/>
        <v>118.23</v>
      </c>
      <c r="K14" s="2" t="str">
        <f t="shared" si="7"/>
        <v/>
      </c>
      <c r="L14" s="2" t="str">
        <f t="shared" si="8"/>
        <v/>
      </c>
      <c r="N14" s="2" t="s">
        <v>17</v>
      </c>
      <c r="O14" s="2" t="s">
        <v>27</v>
      </c>
      <c r="P14" s="2">
        <v>1.3830348943985307</v>
      </c>
      <c r="Q14" s="2">
        <f t="shared" si="9"/>
        <v>0.55970655378329848</v>
      </c>
      <c r="R14" s="2">
        <f t="shared" si="1"/>
        <v>894.84199999999987</v>
      </c>
      <c r="S14" s="3">
        <v>35.229999999999997</v>
      </c>
      <c r="T14" s="2">
        <f t="shared" si="10"/>
        <v>894.84199999999987</v>
      </c>
      <c r="U14" s="2">
        <f t="shared" si="11"/>
        <v>35.229999999999997</v>
      </c>
    </row>
    <row r="15" spans="1:21" x14ac:dyDescent="0.25">
      <c r="A15" s="2" t="s">
        <v>34</v>
      </c>
      <c r="B15" s="2" t="s">
        <v>35</v>
      </c>
      <c r="C15" s="2">
        <v>2.5055325987144168</v>
      </c>
      <c r="D15" s="2">
        <f t="shared" si="2"/>
        <v>1.0139751512401525</v>
      </c>
      <c r="E15" s="2">
        <f t="shared" si="0"/>
        <v>195.83399999999997</v>
      </c>
      <c r="F15" s="3">
        <v>7.71</v>
      </c>
      <c r="G15" s="2" t="str">
        <f t="shared" si="3"/>
        <v/>
      </c>
      <c r="H15" s="2" t="str">
        <f t="shared" si="4"/>
        <v/>
      </c>
      <c r="I15" s="2" t="str">
        <f t="shared" si="5"/>
        <v/>
      </c>
      <c r="J15" s="2" t="str">
        <f t="shared" si="6"/>
        <v/>
      </c>
      <c r="K15" s="2">
        <f t="shared" si="7"/>
        <v>195.83399999999997</v>
      </c>
      <c r="L15" s="2">
        <f t="shared" si="8"/>
        <v>7.71</v>
      </c>
      <c r="N15" s="2" t="s">
        <v>36</v>
      </c>
      <c r="O15" s="2" t="s">
        <v>27</v>
      </c>
      <c r="P15" s="2">
        <v>0.93955463728191002</v>
      </c>
      <c r="Q15" s="2">
        <f t="shared" si="9"/>
        <v>0.38023255252201943</v>
      </c>
      <c r="R15" s="2">
        <f t="shared" si="1"/>
        <v>457.96199999999999</v>
      </c>
      <c r="S15" s="3">
        <v>18.03</v>
      </c>
      <c r="T15" s="2">
        <f t="shared" si="10"/>
        <v>457.96199999999999</v>
      </c>
      <c r="U15" s="2">
        <f t="shared" si="11"/>
        <v>18.03</v>
      </c>
    </row>
    <row r="16" spans="1:21" x14ac:dyDescent="0.25">
      <c r="A16" s="2" t="s">
        <v>15</v>
      </c>
      <c r="B16" s="2" t="s">
        <v>27</v>
      </c>
      <c r="C16" s="2">
        <v>0.29157483930211203</v>
      </c>
      <c r="D16" s="2">
        <f t="shared" si="2"/>
        <v>0.11799872088308863</v>
      </c>
      <c r="E16" s="2">
        <f t="shared" si="0"/>
        <v>733.80599999999993</v>
      </c>
      <c r="F16" s="3">
        <v>28.89</v>
      </c>
      <c r="G16" s="2">
        <f t="shared" si="3"/>
        <v>733.80599999999993</v>
      </c>
      <c r="H16" s="2">
        <f t="shared" si="4"/>
        <v>28.89</v>
      </c>
      <c r="I16" s="2" t="str">
        <f t="shared" si="5"/>
        <v/>
      </c>
      <c r="J16" s="2" t="str">
        <f t="shared" si="6"/>
        <v/>
      </c>
      <c r="K16" s="2" t="str">
        <f t="shared" si="7"/>
        <v/>
      </c>
      <c r="L16" s="2" t="str">
        <f t="shared" si="8"/>
        <v/>
      </c>
      <c r="N16" s="2" t="s">
        <v>18</v>
      </c>
      <c r="O16" s="2" t="s">
        <v>27</v>
      </c>
      <c r="P16" s="2">
        <v>0.77387511478420568</v>
      </c>
      <c r="Q16" s="2">
        <f t="shared" si="9"/>
        <v>0.31318296834650167</v>
      </c>
      <c r="R16" s="2">
        <f t="shared" si="1"/>
        <v>1116.33</v>
      </c>
      <c r="S16" s="3">
        <v>43.95</v>
      </c>
      <c r="T16" s="2">
        <f t="shared" si="10"/>
        <v>1116.33</v>
      </c>
      <c r="U16" s="2">
        <f t="shared" si="11"/>
        <v>43.95</v>
      </c>
    </row>
    <row r="17" spans="1:21" x14ac:dyDescent="0.25">
      <c r="A17" s="2" t="s">
        <v>16</v>
      </c>
      <c r="B17" s="2" t="s">
        <v>27</v>
      </c>
      <c r="C17" s="2">
        <v>8.2208448117539024E-2</v>
      </c>
      <c r="D17" s="2">
        <f t="shared" si="2"/>
        <v>3.3269303163714702E-2</v>
      </c>
      <c r="E17" s="2">
        <f t="shared" si="0"/>
        <v>3816.8580000000002</v>
      </c>
      <c r="F17" s="3">
        <v>150.27000000000001</v>
      </c>
      <c r="G17" s="2">
        <f t="shared" si="3"/>
        <v>3816.8580000000002</v>
      </c>
      <c r="H17" s="2">
        <f t="shared" si="4"/>
        <v>150.27000000000001</v>
      </c>
      <c r="I17" s="2" t="str">
        <f t="shared" si="5"/>
        <v/>
      </c>
      <c r="J17" s="2" t="str">
        <f t="shared" si="6"/>
        <v/>
      </c>
      <c r="K17" s="2" t="str">
        <f t="shared" si="7"/>
        <v/>
      </c>
      <c r="L17" s="2" t="str">
        <f t="shared" si="8"/>
        <v/>
      </c>
      <c r="N17" s="2" t="s">
        <v>19</v>
      </c>
      <c r="O17" s="2" t="s">
        <v>27</v>
      </c>
      <c r="P17" s="2">
        <v>6.5013774104683195</v>
      </c>
      <c r="Q17" s="2">
        <f t="shared" si="9"/>
        <v>2.6310713923384537</v>
      </c>
      <c r="R17" s="2">
        <f t="shared" si="1"/>
        <v>1296.6699999999998</v>
      </c>
      <c r="S17" s="3">
        <v>51.05</v>
      </c>
      <c r="T17" s="2">
        <f t="shared" si="10"/>
        <v>1296.6699999999998</v>
      </c>
      <c r="U17" s="2">
        <f t="shared" si="11"/>
        <v>51.05</v>
      </c>
    </row>
    <row r="18" spans="1:21" x14ac:dyDescent="0.25">
      <c r="A18" s="2" t="s">
        <v>17</v>
      </c>
      <c r="B18" s="2" t="s">
        <v>27</v>
      </c>
      <c r="C18" s="2">
        <v>1.3830348943985307</v>
      </c>
      <c r="D18" s="2">
        <f t="shared" si="2"/>
        <v>0.55970655378329848</v>
      </c>
      <c r="E18" s="2">
        <f t="shared" si="0"/>
        <v>894.84199999999987</v>
      </c>
      <c r="F18" s="3">
        <v>35.229999999999997</v>
      </c>
      <c r="G18" s="2">
        <f t="shared" si="3"/>
        <v>894.84199999999987</v>
      </c>
      <c r="H18" s="2">
        <f t="shared" si="4"/>
        <v>35.229999999999997</v>
      </c>
      <c r="I18" s="2" t="str">
        <f t="shared" si="5"/>
        <v/>
      </c>
      <c r="J18" s="2" t="str">
        <f t="shared" si="6"/>
        <v/>
      </c>
      <c r="K18" s="2" t="str">
        <f t="shared" si="7"/>
        <v/>
      </c>
      <c r="L18" s="2" t="str">
        <f t="shared" si="8"/>
        <v/>
      </c>
      <c r="N18" s="2" t="s">
        <v>37</v>
      </c>
      <c r="O18" s="2" t="s">
        <v>27</v>
      </c>
      <c r="P18" s="2">
        <v>8.3287878787878782</v>
      </c>
      <c r="Q18" s="2">
        <f t="shared" si="9"/>
        <v>3.3706142771298575</v>
      </c>
      <c r="R18" s="2">
        <f t="shared" si="1"/>
        <v>246.63400000000001</v>
      </c>
      <c r="S18" s="3">
        <v>9.7100000000000009</v>
      </c>
      <c r="T18" s="2">
        <f t="shared" si="10"/>
        <v>246.63400000000001</v>
      </c>
      <c r="U18" s="2">
        <f t="shared" si="11"/>
        <v>9.7100000000000009</v>
      </c>
    </row>
    <row r="19" spans="1:21" x14ac:dyDescent="0.25">
      <c r="A19" s="2" t="s">
        <v>36</v>
      </c>
      <c r="B19" s="2" t="s">
        <v>27</v>
      </c>
      <c r="C19" s="2">
        <v>0.93955463728191002</v>
      </c>
      <c r="D19" s="2">
        <f t="shared" si="2"/>
        <v>0.38023255252201943</v>
      </c>
      <c r="E19" s="2">
        <f t="shared" si="0"/>
        <v>457.96199999999999</v>
      </c>
      <c r="F19" s="3">
        <v>18.03</v>
      </c>
      <c r="G19" s="2">
        <f t="shared" si="3"/>
        <v>457.96199999999999</v>
      </c>
      <c r="H19" s="2">
        <f t="shared" si="4"/>
        <v>18.03</v>
      </c>
      <c r="I19" s="2" t="str">
        <f t="shared" si="5"/>
        <v/>
      </c>
      <c r="J19" s="2" t="str">
        <f t="shared" si="6"/>
        <v/>
      </c>
      <c r="K19" s="2" t="str">
        <f t="shared" si="7"/>
        <v/>
      </c>
      <c r="L19" s="2" t="str">
        <f t="shared" si="8"/>
        <v/>
      </c>
      <c r="N19" s="2" t="s">
        <v>20</v>
      </c>
      <c r="O19" s="2" t="s">
        <v>27</v>
      </c>
      <c r="P19" s="2">
        <v>0.51033057851239672</v>
      </c>
      <c r="Q19" s="2">
        <f t="shared" si="9"/>
        <v>0.20652795569097399</v>
      </c>
      <c r="R19" s="2">
        <f t="shared" si="1"/>
        <v>748.28399999999999</v>
      </c>
      <c r="S19" s="3">
        <v>29.46</v>
      </c>
      <c r="T19" s="2">
        <f t="shared" si="10"/>
        <v>748.28399999999999</v>
      </c>
      <c r="U19" s="2">
        <f t="shared" si="11"/>
        <v>29.46</v>
      </c>
    </row>
    <row r="20" spans="1:21" x14ac:dyDescent="0.25">
      <c r="A20" s="2" t="s">
        <v>18</v>
      </c>
      <c r="B20" s="2" t="s">
        <v>27</v>
      </c>
      <c r="C20" s="2">
        <v>0.77387511478420568</v>
      </c>
      <c r="D20" s="2">
        <f t="shared" si="2"/>
        <v>0.31318296834650167</v>
      </c>
      <c r="E20" s="2">
        <f t="shared" si="0"/>
        <v>1116.33</v>
      </c>
      <c r="F20" s="3">
        <v>43.95</v>
      </c>
      <c r="G20" s="2">
        <f t="shared" si="3"/>
        <v>1116.33</v>
      </c>
      <c r="H20" s="2">
        <f t="shared" si="4"/>
        <v>43.95</v>
      </c>
      <c r="I20" s="2" t="str">
        <f t="shared" si="5"/>
        <v/>
      </c>
      <c r="J20" s="2" t="str">
        <f t="shared" si="6"/>
        <v/>
      </c>
      <c r="K20" s="2" t="str">
        <f t="shared" si="7"/>
        <v/>
      </c>
      <c r="L20" s="2" t="str">
        <f t="shared" si="8"/>
        <v/>
      </c>
      <c r="N20" s="2" t="s">
        <v>38</v>
      </c>
      <c r="O20" s="2" t="s">
        <v>27</v>
      </c>
      <c r="P20" s="2">
        <v>3.3665518824609735</v>
      </c>
      <c r="Q20" s="2">
        <f t="shared" si="9"/>
        <v>1.3624248816110778</v>
      </c>
      <c r="R20" s="2">
        <f t="shared" si="1"/>
        <v>480.31399999999996</v>
      </c>
      <c r="S20" s="3">
        <v>18.91</v>
      </c>
      <c r="T20" s="2">
        <f t="shared" si="10"/>
        <v>480.31399999999996</v>
      </c>
      <c r="U20" s="2">
        <f t="shared" si="11"/>
        <v>18.91</v>
      </c>
    </row>
    <row r="21" spans="1:21" x14ac:dyDescent="0.25">
      <c r="A21" s="2" t="s">
        <v>19</v>
      </c>
      <c r="B21" s="2" t="s">
        <v>27</v>
      </c>
      <c r="C21" s="2">
        <v>6.5013774104683195</v>
      </c>
      <c r="D21" s="2">
        <f t="shared" si="2"/>
        <v>2.6310713923384537</v>
      </c>
      <c r="E21" s="2">
        <f t="shared" si="0"/>
        <v>1296.6699999999998</v>
      </c>
      <c r="F21" s="3">
        <v>51.05</v>
      </c>
      <c r="G21" s="2">
        <f t="shared" si="3"/>
        <v>1296.6699999999998</v>
      </c>
      <c r="H21" s="2">
        <f t="shared" si="4"/>
        <v>51.05</v>
      </c>
      <c r="I21" s="2" t="str">
        <f t="shared" si="5"/>
        <v/>
      </c>
      <c r="J21" s="2" t="str">
        <f t="shared" si="6"/>
        <v/>
      </c>
      <c r="K21" s="2" t="str">
        <f t="shared" si="7"/>
        <v/>
      </c>
      <c r="L21" s="2" t="str">
        <f t="shared" si="8"/>
        <v/>
      </c>
      <c r="N21" s="2" t="s">
        <v>21</v>
      </c>
      <c r="O21" s="2" t="s">
        <v>27</v>
      </c>
      <c r="P21" s="2">
        <v>0.92842056932966022</v>
      </c>
      <c r="Q21" s="2">
        <f t="shared" si="9"/>
        <v>0.37572665695251323</v>
      </c>
      <c r="R21" s="2">
        <f t="shared" si="1"/>
        <v>398.52599999999995</v>
      </c>
      <c r="S21" s="3">
        <v>15.69</v>
      </c>
      <c r="T21" s="2">
        <f t="shared" si="10"/>
        <v>398.52599999999995</v>
      </c>
      <c r="U21" s="2">
        <f t="shared" si="11"/>
        <v>15.69</v>
      </c>
    </row>
    <row r="22" spans="1:21" x14ac:dyDescent="0.25">
      <c r="A22" s="2" t="s">
        <v>37</v>
      </c>
      <c r="B22" s="2" t="s">
        <v>27</v>
      </c>
      <c r="C22" s="2">
        <v>8.3287878787878782</v>
      </c>
      <c r="D22" s="2">
        <f t="shared" si="2"/>
        <v>3.3706142771298575</v>
      </c>
      <c r="E22" s="2">
        <f t="shared" si="0"/>
        <v>246.63400000000001</v>
      </c>
      <c r="F22" s="3">
        <v>9.7100000000000009</v>
      </c>
      <c r="G22" s="2">
        <f t="shared" si="3"/>
        <v>246.63400000000001</v>
      </c>
      <c r="H22" s="2">
        <f t="shared" si="4"/>
        <v>9.7100000000000009</v>
      </c>
      <c r="I22" s="2" t="str">
        <f t="shared" si="5"/>
        <v/>
      </c>
      <c r="J22" s="2" t="str">
        <f t="shared" si="6"/>
        <v/>
      </c>
      <c r="K22" s="2" t="str">
        <f t="shared" si="7"/>
        <v/>
      </c>
      <c r="L22" s="2" t="str">
        <f t="shared" si="8"/>
        <v/>
      </c>
      <c r="N22" s="2" t="s">
        <v>22</v>
      </c>
      <c r="O22" s="2" t="s">
        <v>27</v>
      </c>
      <c r="P22" s="2">
        <v>0.49600550964187329</v>
      </c>
      <c r="Q22" s="2">
        <f t="shared" si="9"/>
        <v>0.20073067974175365</v>
      </c>
      <c r="R22" s="2">
        <f t="shared" si="1"/>
        <v>705.35799999999995</v>
      </c>
      <c r="S22" s="3">
        <v>27.77</v>
      </c>
      <c r="T22" s="2">
        <f t="shared" si="10"/>
        <v>705.35799999999995</v>
      </c>
      <c r="U22" s="2">
        <f t="shared" si="11"/>
        <v>27.77</v>
      </c>
    </row>
    <row r="23" spans="1:21" x14ac:dyDescent="0.25">
      <c r="A23" s="2" t="s">
        <v>20</v>
      </c>
      <c r="B23" s="2" t="s">
        <v>27</v>
      </c>
      <c r="C23" s="2">
        <v>0.51033057851239672</v>
      </c>
      <c r="D23" s="2">
        <f t="shared" si="2"/>
        <v>0.20652795569097399</v>
      </c>
      <c r="E23" s="2">
        <f t="shared" si="0"/>
        <v>748.28399999999999</v>
      </c>
      <c r="F23" s="3">
        <v>29.46</v>
      </c>
      <c r="G23" s="2">
        <f t="shared" si="3"/>
        <v>748.28399999999999</v>
      </c>
      <c r="H23" s="2">
        <f t="shared" si="4"/>
        <v>29.46</v>
      </c>
      <c r="I23" s="2" t="str">
        <f t="shared" si="5"/>
        <v/>
      </c>
      <c r="J23" s="2" t="str">
        <f t="shared" si="6"/>
        <v/>
      </c>
      <c r="K23" s="2" t="str">
        <f t="shared" si="7"/>
        <v/>
      </c>
      <c r="L23" s="2" t="str">
        <f t="shared" si="8"/>
        <v/>
      </c>
    </row>
    <row r="24" spans="1:21" ht="26.25" x14ac:dyDescent="0.4">
      <c r="A24" s="2" t="s">
        <v>38</v>
      </c>
      <c r="B24" s="2" t="s">
        <v>27</v>
      </c>
      <c r="C24" s="2">
        <v>3.3665518824609735</v>
      </c>
      <c r="D24" s="2">
        <f t="shared" si="2"/>
        <v>1.3624248816110778</v>
      </c>
      <c r="E24" s="2">
        <f t="shared" si="0"/>
        <v>480.31399999999996</v>
      </c>
      <c r="F24" s="3">
        <v>18.91</v>
      </c>
      <c r="G24" s="2">
        <f t="shared" si="3"/>
        <v>480.31399999999996</v>
      </c>
      <c r="H24" s="2">
        <f t="shared" si="4"/>
        <v>18.91</v>
      </c>
      <c r="I24" s="2" t="str">
        <f t="shared" si="5"/>
        <v/>
      </c>
      <c r="J24" s="2" t="str">
        <f t="shared" si="6"/>
        <v/>
      </c>
      <c r="K24" s="2" t="str">
        <f t="shared" si="7"/>
        <v/>
      </c>
      <c r="L24" s="2" t="str">
        <f t="shared" si="8"/>
        <v/>
      </c>
      <c r="N24" s="4" t="s">
        <v>29</v>
      </c>
    </row>
    <row r="25" spans="1:21" x14ac:dyDescent="0.25">
      <c r="A25" s="2" t="s">
        <v>39</v>
      </c>
      <c r="B25" s="2" t="s">
        <v>29</v>
      </c>
      <c r="C25" s="2">
        <v>0.18787878787878787</v>
      </c>
      <c r="D25" s="2">
        <f t="shared" si="2"/>
        <v>7.6033503795543453E-2</v>
      </c>
      <c r="E25" s="2">
        <f t="shared" si="0"/>
        <v>4781.8039999999992</v>
      </c>
      <c r="F25" s="3">
        <v>188.26</v>
      </c>
      <c r="G25" s="2" t="str">
        <f t="shared" si="3"/>
        <v/>
      </c>
      <c r="H25" s="2" t="str">
        <f t="shared" si="4"/>
        <v/>
      </c>
      <c r="I25" s="2">
        <f t="shared" si="5"/>
        <v>4781.8039999999992</v>
      </c>
      <c r="J25" s="2">
        <f t="shared" si="6"/>
        <v>188.26</v>
      </c>
      <c r="K25" s="2" t="str">
        <f t="shared" si="7"/>
        <v/>
      </c>
      <c r="L25" s="2" t="str">
        <f t="shared" si="8"/>
        <v/>
      </c>
      <c r="R25" t="s">
        <v>41</v>
      </c>
      <c r="S25" t="s">
        <v>41</v>
      </c>
      <c r="T25" t="s">
        <v>29</v>
      </c>
      <c r="U25" t="s">
        <v>29</v>
      </c>
    </row>
    <row r="26" spans="1:21" ht="30" x14ac:dyDescent="0.25">
      <c r="A26" s="2" t="s">
        <v>21</v>
      </c>
      <c r="B26" s="2" t="s">
        <v>27</v>
      </c>
      <c r="C26" s="2">
        <v>0.92842056932966022</v>
      </c>
      <c r="D26" s="2">
        <f t="shared" si="2"/>
        <v>0.37572665695251323</v>
      </c>
      <c r="E26" s="2">
        <f t="shared" si="0"/>
        <v>398.52599999999995</v>
      </c>
      <c r="F26" s="3">
        <v>15.69</v>
      </c>
      <c r="G26" s="2">
        <f t="shared" si="3"/>
        <v>398.52599999999995</v>
      </c>
      <c r="H26" s="2">
        <f t="shared" si="4"/>
        <v>15.69</v>
      </c>
      <c r="I26" s="2" t="str">
        <f t="shared" si="5"/>
        <v/>
      </c>
      <c r="J26" s="2" t="str">
        <f t="shared" si="6"/>
        <v/>
      </c>
      <c r="K26" s="2" t="str">
        <f t="shared" si="7"/>
        <v/>
      </c>
      <c r="L26" s="2" t="str">
        <f t="shared" si="8"/>
        <v/>
      </c>
      <c r="N26" s="1" t="s">
        <v>0</v>
      </c>
      <c r="O26" s="1" t="s">
        <v>25</v>
      </c>
      <c r="P26" s="1" t="s">
        <v>2</v>
      </c>
      <c r="Q26" s="1" t="s">
        <v>44</v>
      </c>
      <c r="R26" s="1" t="s">
        <v>40</v>
      </c>
      <c r="S26" s="1" t="s">
        <v>26</v>
      </c>
      <c r="T26" s="1" t="s">
        <v>42</v>
      </c>
      <c r="U26" s="1" t="s">
        <v>43</v>
      </c>
    </row>
    <row r="27" spans="1:21" x14ac:dyDescent="0.25">
      <c r="A27" s="2" t="s">
        <v>22</v>
      </c>
      <c r="B27" s="2" t="s">
        <v>27</v>
      </c>
      <c r="C27" s="2">
        <v>0.49600550964187329</v>
      </c>
      <c r="D27" s="2">
        <f t="shared" si="2"/>
        <v>0.20073067974175365</v>
      </c>
      <c r="E27" s="2">
        <f t="shared" si="0"/>
        <v>705.35799999999995</v>
      </c>
      <c r="F27" s="3">
        <v>27.77</v>
      </c>
      <c r="G27" s="2">
        <f t="shared" si="3"/>
        <v>705.35799999999995</v>
      </c>
      <c r="H27" s="2">
        <f t="shared" si="4"/>
        <v>27.77</v>
      </c>
      <c r="I27" s="2" t="str">
        <f t="shared" si="5"/>
        <v/>
      </c>
      <c r="J27" s="2" t="str">
        <f t="shared" si="6"/>
        <v/>
      </c>
      <c r="K27" s="2" t="str">
        <f t="shared" si="7"/>
        <v/>
      </c>
      <c r="L27" s="2" t="str">
        <f t="shared" si="8"/>
        <v/>
      </c>
      <c r="N27" s="2" t="s">
        <v>28</v>
      </c>
      <c r="O27" s="2" t="s">
        <v>29</v>
      </c>
      <c r="P27" s="2">
        <v>1.3306949035812672</v>
      </c>
      <c r="Q27" s="2">
        <f t="shared" ref="Q27:Q30" si="12">P27/2.471</f>
        <v>0.53852484968889802</v>
      </c>
      <c r="R27" s="2">
        <f>S27*25.4</f>
        <v>697.48400000000004</v>
      </c>
      <c r="S27" s="3">
        <v>27.46</v>
      </c>
      <c r="T27" s="2">
        <f>IF(O27="Surface",R27,"")</f>
        <v>697.48400000000004</v>
      </c>
      <c r="U27" s="2">
        <f>IF(O27="Surface",S27,"")</f>
        <v>27.46</v>
      </c>
    </row>
    <row r="28" spans="1:21" x14ac:dyDescent="0.25">
      <c r="N28" s="2" t="s">
        <v>30</v>
      </c>
      <c r="O28" s="2" t="s">
        <v>29</v>
      </c>
      <c r="P28" s="2">
        <v>1.278510101010101</v>
      </c>
      <c r="Q28" s="2">
        <f t="shared" si="12"/>
        <v>0.5174059494172808</v>
      </c>
      <c r="R28" s="2">
        <f>S28*25.4</f>
        <v>697.48400000000004</v>
      </c>
      <c r="S28" s="3">
        <v>27.46</v>
      </c>
      <c r="T28" s="2">
        <f>IF(O28="Surface",R28,"")</f>
        <v>697.48400000000004</v>
      </c>
      <c r="U28" s="2">
        <f>IF(O28="Surface",S28,"")</f>
        <v>27.46</v>
      </c>
    </row>
    <row r="29" spans="1:21" x14ac:dyDescent="0.25">
      <c r="N29" s="2" t="s">
        <v>33</v>
      </c>
      <c r="O29" s="2" t="s">
        <v>29</v>
      </c>
      <c r="P29" s="2">
        <v>3.6702938475665747</v>
      </c>
      <c r="Q29" s="2">
        <f t="shared" si="12"/>
        <v>1.485347570848472</v>
      </c>
      <c r="R29" s="2">
        <f>S29*25.4</f>
        <v>3003.0419999999999</v>
      </c>
      <c r="S29" s="3">
        <v>118.23</v>
      </c>
      <c r="T29" s="2">
        <f>IF(O29="Surface",R29,"")</f>
        <v>3003.0419999999999</v>
      </c>
      <c r="U29" s="2">
        <f>IF(O29="Surface",S29,"")</f>
        <v>118.23</v>
      </c>
    </row>
    <row r="30" spans="1:21" x14ac:dyDescent="0.25">
      <c r="N30" s="2" t="s">
        <v>39</v>
      </c>
      <c r="O30" s="2" t="s">
        <v>29</v>
      </c>
      <c r="P30" s="2">
        <v>0.18787878787878787</v>
      </c>
      <c r="Q30" s="2">
        <f t="shared" si="12"/>
        <v>7.6033503795543453E-2</v>
      </c>
      <c r="R30" s="2">
        <f>S30*25.4</f>
        <v>4781.8039999999992</v>
      </c>
      <c r="S30" s="3">
        <v>188.26</v>
      </c>
      <c r="T30" s="2">
        <f>IF(O30="Surface",R30,"")</f>
        <v>4781.8039999999992</v>
      </c>
      <c r="U30" s="2">
        <f>IF(O30="Surface",S30,"")</f>
        <v>188.26</v>
      </c>
    </row>
    <row r="32" spans="1:21" ht="26.25" x14ac:dyDescent="0.4">
      <c r="N32" s="4" t="s">
        <v>35</v>
      </c>
    </row>
    <row r="33" spans="14:21" x14ac:dyDescent="0.25">
      <c r="R33" t="s">
        <v>41</v>
      </c>
      <c r="S33" t="s">
        <v>41</v>
      </c>
      <c r="T33" t="s">
        <v>35</v>
      </c>
      <c r="U33" t="s">
        <v>35</v>
      </c>
    </row>
    <row r="34" spans="14:21" ht="30" x14ac:dyDescent="0.25">
      <c r="N34" s="1" t="s">
        <v>0</v>
      </c>
      <c r="O34" s="1" t="s">
        <v>25</v>
      </c>
      <c r="P34" s="1" t="s">
        <v>2</v>
      </c>
      <c r="Q34" s="1" t="s">
        <v>44</v>
      </c>
      <c r="R34" s="1" t="s">
        <v>40</v>
      </c>
      <c r="S34" s="1" t="s">
        <v>26</v>
      </c>
      <c r="T34" s="1" t="s">
        <v>42</v>
      </c>
      <c r="U34" s="1" t="s">
        <v>43</v>
      </c>
    </row>
    <row r="35" spans="14:21" x14ac:dyDescent="0.25">
      <c r="N35" s="2" t="s">
        <v>34</v>
      </c>
      <c r="O35" s="2" t="s">
        <v>35</v>
      </c>
      <c r="P35" s="2">
        <v>2.5055325987144168</v>
      </c>
      <c r="Q35" s="2">
        <f>P35/2.471</f>
        <v>1.0139751512401525</v>
      </c>
      <c r="R35" s="2">
        <f>S35*25.4</f>
        <v>195.83399999999997</v>
      </c>
      <c r="S35" s="3">
        <v>7.71</v>
      </c>
      <c r="T35" s="2">
        <f t="shared" ref="T35" si="13">IF(O35="Drip",R35,"")</f>
        <v>195.83399999999997</v>
      </c>
      <c r="U35" s="2">
        <f>IF(O35="Drip",S35,"")</f>
        <v>7.71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5"/>
  <sheetViews>
    <sheetView tabSelected="1" zoomScale="70" zoomScaleNormal="70" workbookViewId="0">
      <selection activeCell="D68" sqref="D68"/>
    </sheetView>
  </sheetViews>
  <sheetFormatPr defaultRowHeight="15" x14ac:dyDescent="0.25"/>
  <cols>
    <col min="15" max="19" width="9.140625" customWidth="1"/>
    <col min="24" max="24" width="10.140625" customWidth="1"/>
    <col min="25" max="25" width="10.28515625" customWidth="1"/>
    <col min="27" max="27" width="13.42578125" customWidth="1"/>
  </cols>
  <sheetData>
    <row r="1" spans="1:28" ht="26.25" x14ac:dyDescent="0.4">
      <c r="A1" s="4" t="s">
        <v>45</v>
      </c>
      <c r="N1" s="4" t="s">
        <v>27</v>
      </c>
    </row>
    <row r="2" spans="1:28" x14ac:dyDescent="0.25">
      <c r="E2" t="s">
        <v>41</v>
      </c>
      <c r="F2" t="s">
        <v>41</v>
      </c>
      <c r="G2" t="s">
        <v>27</v>
      </c>
      <c r="H2" t="s">
        <v>27</v>
      </c>
      <c r="I2" t="s">
        <v>29</v>
      </c>
      <c r="J2" t="s">
        <v>29</v>
      </c>
      <c r="K2" t="s">
        <v>35</v>
      </c>
      <c r="L2" t="s">
        <v>35</v>
      </c>
      <c r="R2" t="s">
        <v>41</v>
      </c>
      <c r="S2" t="s">
        <v>41</v>
      </c>
      <c r="T2" t="s">
        <v>27</v>
      </c>
      <c r="U2" t="s">
        <v>27</v>
      </c>
    </row>
    <row r="3" spans="1:28" ht="30" x14ac:dyDescent="0.25">
      <c r="A3" s="1" t="s">
        <v>0</v>
      </c>
      <c r="B3" s="1" t="s">
        <v>25</v>
      </c>
      <c r="C3" s="1" t="s">
        <v>2</v>
      </c>
      <c r="D3" s="1" t="s">
        <v>44</v>
      </c>
      <c r="E3" s="1" t="s">
        <v>40</v>
      </c>
      <c r="F3" s="1" t="s">
        <v>26</v>
      </c>
      <c r="G3" s="1" t="s">
        <v>42</v>
      </c>
      <c r="H3" s="1" t="s">
        <v>43</v>
      </c>
      <c r="I3" s="1" t="s">
        <v>42</v>
      </c>
      <c r="J3" s="1" t="s">
        <v>43</v>
      </c>
      <c r="K3" s="1" t="s">
        <v>42</v>
      </c>
      <c r="L3" s="1" t="s">
        <v>43</v>
      </c>
      <c r="N3" s="7" t="s">
        <v>0</v>
      </c>
      <c r="O3" s="8" t="s">
        <v>25</v>
      </c>
      <c r="P3" s="8" t="s">
        <v>2</v>
      </c>
      <c r="Q3" s="8" t="s">
        <v>44</v>
      </c>
      <c r="R3" s="8" t="s">
        <v>40</v>
      </c>
      <c r="S3" s="8" t="s">
        <v>26</v>
      </c>
      <c r="T3" s="8" t="s">
        <v>42</v>
      </c>
      <c r="U3" s="8" t="s">
        <v>43</v>
      </c>
      <c r="V3" s="9" t="s">
        <v>46</v>
      </c>
      <c r="X3" t="s">
        <v>0</v>
      </c>
      <c r="Y3" t="s">
        <v>2</v>
      </c>
      <c r="Z3" t="s">
        <v>24</v>
      </c>
      <c r="AA3" t="s">
        <v>4</v>
      </c>
      <c r="AB3" t="s">
        <v>8</v>
      </c>
    </row>
    <row r="4" spans="1:28" x14ac:dyDescent="0.25">
      <c r="A4" s="2" t="s">
        <v>9</v>
      </c>
      <c r="B4" s="2" t="s">
        <v>27</v>
      </c>
      <c r="C4" s="2">
        <v>0.30332874196510562</v>
      </c>
      <c r="D4" s="2">
        <f>C4/2.471</f>
        <v>0.12275546012347455</v>
      </c>
      <c r="E4" s="2">
        <f t="shared" ref="E4:E27" si="0">F4*25.4</f>
        <v>654.04999999999995</v>
      </c>
      <c r="F4" s="3">
        <v>25.75</v>
      </c>
      <c r="G4" s="2">
        <f>IF(B4="Sprinkle",E4,"")</f>
        <v>654.04999999999995</v>
      </c>
      <c r="H4" s="2">
        <f>IF(B4="Sprinkle",F4,"")</f>
        <v>25.75</v>
      </c>
      <c r="I4" s="2" t="str">
        <f>IF(B4="Surface",E4,"")</f>
        <v/>
      </c>
      <c r="J4" s="2" t="str">
        <f>IF(B4="Surface",F4,"")</f>
        <v/>
      </c>
      <c r="K4" s="2" t="str">
        <f>IF(B4="Drip",E4,"")</f>
        <v/>
      </c>
      <c r="L4" s="2" t="str">
        <f>IF(B4="Drip",F4,"")</f>
        <v/>
      </c>
      <c r="N4" s="5" t="s">
        <v>19</v>
      </c>
      <c r="O4" s="2" t="s">
        <v>27</v>
      </c>
      <c r="P4" s="2">
        <v>6.5013774104683195</v>
      </c>
      <c r="Q4" s="2">
        <f t="shared" ref="Q4:Q22" si="1">P4/2.471</f>
        <v>2.6310713923384537</v>
      </c>
      <c r="R4" s="2">
        <f t="shared" ref="R4:R22" si="2">S4*25.4</f>
        <v>1296.6699999999998</v>
      </c>
      <c r="S4" s="3">
        <v>51.05</v>
      </c>
      <c r="T4" s="2">
        <f t="shared" ref="T4:T22" si="3">IF(O4="Sprinkle",R4,"")</f>
        <v>1296.6699999999998</v>
      </c>
      <c r="U4" s="2">
        <f t="shared" ref="U4:U22" si="4">IF(O4="Sprinkle",S4,"")</f>
        <v>51.05</v>
      </c>
      <c r="V4" s="6">
        <v>82.1</v>
      </c>
      <c r="X4" t="s">
        <v>9</v>
      </c>
      <c r="Y4">
        <v>0.30332874196510562</v>
      </c>
      <c r="Z4">
        <v>0.12275546012347455</v>
      </c>
      <c r="AA4">
        <v>52.5</v>
      </c>
      <c r="AB4">
        <v>25.75</v>
      </c>
    </row>
    <row r="5" spans="1:28" x14ac:dyDescent="0.25">
      <c r="A5" s="2" t="s">
        <v>28</v>
      </c>
      <c r="B5" s="2" t="s">
        <v>29</v>
      </c>
      <c r="C5" s="2">
        <v>1.3306949035812672</v>
      </c>
      <c r="D5" s="2">
        <f t="shared" ref="D5:D27" si="5">C5/2.471</f>
        <v>0.53852484968889802</v>
      </c>
      <c r="E5" s="2">
        <f t="shared" si="0"/>
        <v>697.48400000000004</v>
      </c>
      <c r="F5" s="3">
        <v>27.46</v>
      </c>
      <c r="G5" s="2" t="str">
        <f t="shared" ref="G5:G27" si="6">IF(B5="Sprinkle",E5,"")</f>
        <v/>
      </c>
      <c r="H5" s="2" t="str">
        <f t="shared" ref="H5:H27" si="7">IF(B5="Sprinkle",F5,"")</f>
        <v/>
      </c>
      <c r="I5" s="2">
        <f t="shared" ref="I5:I27" si="8">IF(B5="Surface",E5,"")</f>
        <v>697.48400000000004</v>
      </c>
      <c r="J5" s="2">
        <f t="shared" ref="J5:J27" si="9">IF(B5="Surface",F5,"")</f>
        <v>27.46</v>
      </c>
      <c r="K5" s="2" t="str">
        <f t="shared" ref="K5:K27" si="10">IF(B5="Drip",E5,"")</f>
        <v/>
      </c>
      <c r="L5" s="2" t="str">
        <f t="shared" ref="L5:L27" si="11">IF(B5="Drip",F5,"")</f>
        <v/>
      </c>
      <c r="N5" s="5" t="s">
        <v>12</v>
      </c>
      <c r="O5" s="2" t="s">
        <v>27</v>
      </c>
      <c r="P5" s="2">
        <v>7.7898989898989903</v>
      </c>
      <c r="Q5" s="2">
        <f t="shared" si="1"/>
        <v>3.152528931565759</v>
      </c>
      <c r="R5" s="2">
        <f t="shared" si="2"/>
        <v>348.74200000000002</v>
      </c>
      <c r="S5" s="3">
        <v>13.73</v>
      </c>
      <c r="T5" s="2">
        <f t="shared" si="3"/>
        <v>348.74200000000002</v>
      </c>
      <c r="U5" s="2">
        <f t="shared" si="4"/>
        <v>13.73</v>
      </c>
      <c r="V5" s="6">
        <v>79.2</v>
      </c>
      <c r="X5" t="s">
        <v>10</v>
      </c>
      <c r="Y5">
        <v>3.9072543617998161E-2</v>
      </c>
      <c r="Z5">
        <v>1.5812441771751583E-2</v>
      </c>
      <c r="AA5">
        <v>65.8</v>
      </c>
      <c r="AB5">
        <v>54.43</v>
      </c>
    </row>
    <row r="6" spans="1:28" x14ac:dyDescent="0.25">
      <c r="A6" s="2" t="s">
        <v>30</v>
      </c>
      <c r="B6" s="2" t="s">
        <v>29</v>
      </c>
      <c r="C6" s="2">
        <v>1.278510101010101</v>
      </c>
      <c r="D6" s="2">
        <f t="shared" si="5"/>
        <v>0.5174059494172808</v>
      </c>
      <c r="E6" s="2">
        <f t="shared" si="0"/>
        <v>697.48400000000004</v>
      </c>
      <c r="F6" s="3">
        <v>27.46</v>
      </c>
      <c r="G6" s="2" t="str">
        <f t="shared" si="6"/>
        <v/>
      </c>
      <c r="H6" s="2" t="str">
        <f t="shared" si="7"/>
        <v/>
      </c>
      <c r="I6" s="2">
        <f t="shared" si="8"/>
        <v>697.48400000000004</v>
      </c>
      <c r="J6" s="2">
        <f t="shared" si="9"/>
        <v>27.46</v>
      </c>
      <c r="K6" s="2" t="str">
        <f t="shared" si="10"/>
        <v/>
      </c>
      <c r="L6" s="2" t="str">
        <f t="shared" si="11"/>
        <v/>
      </c>
      <c r="N6" s="5" t="s">
        <v>11</v>
      </c>
      <c r="O6" s="2" t="s">
        <v>27</v>
      </c>
      <c r="P6" s="2">
        <v>12.29074839302112</v>
      </c>
      <c r="Q6" s="2">
        <f t="shared" si="1"/>
        <v>4.973997730886734</v>
      </c>
      <c r="R6" s="2">
        <f t="shared" si="2"/>
        <v>450.34199999999998</v>
      </c>
      <c r="S6" s="3">
        <v>17.73</v>
      </c>
      <c r="T6" s="2">
        <f t="shared" si="3"/>
        <v>450.34199999999998</v>
      </c>
      <c r="U6" s="2">
        <f t="shared" si="4"/>
        <v>17.73</v>
      </c>
      <c r="V6" s="6">
        <v>76.900000000000006</v>
      </c>
      <c r="X6" t="s">
        <v>11</v>
      </c>
      <c r="Y6">
        <v>12.29074839302112</v>
      </c>
      <c r="Z6">
        <v>4.973997730886734</v>
      </c>
      <c r="AA6">
        <v>76.900000000000006</v>
      </c>
      <c r="AB6">
        <v>17.73</v>
      </c>
    </row>
    <row r="7" spans="1:28" x14ac:dyDescent="0.25">
      <c r="A7" s="2" t="s">
        <v>10</v>
      </c>
      <c r="B7" s="2" t="s">
        <v>27</v>
      </c>
      <c r="C7" s="2">
        <v>3.9072543617998161E-2</v>
      </c>
      <c r="D7" s="2">
        <f t="shared" si="5"/>
        <v>1.5812441771751583E-2</v>
      </c>
      <c r="E7" s="2">
        <f t="shared" si="0"/>
        <v>1382.5219999999999</v>
      </c>
      <c r="F7" s="3">
        <v>54.43</v>
      </c>
      <c r="G7" s="2">
        <f t="shared" si="6"/>
        <v>1382.5219999999999</v>
      </c>
      <c r="H7" s="2">
        <f t="shared" si="7"/>
        <v>54.43</v>
      </c>
      <c r="I7" s="2" t="str">
        <f t="shared" si="8"/>
        <v/>
      </c>
      <c r="J7" s="2" t="str">
        <f t="shared" si="9"/>
        <v/>
      </c>
      <c r="K7" s="2" t="str">
        <f t="shared" si="10"/>
        <v/>
      </c>
      <c r="L7" s="2" t="str">
        <f t="shared" si="11"/>
        <v/>
      </c>
      <c r="N7" s="5" t="s">
        <v>14</v>
      </c>
      <c r="O7" s="2" t="s">
        <v>27</v>
      </c>
      <c r="P7" s="2">
        <v>2.6966942148760329</v>
      </c>
      <c r="Q7" s="2">
        <f t="shared" si="1"/>
        <v>1.0913371974407255</v>
      </c>
      <c r="R7" s="2">
        <f t="shared" si="2"/>
        <v>182.11799999999999</v>
      </c>
      <c r="S7" s="3">
        <v>7.17</v>
      </c>
      <c r="T7" s="2">
        <f t="shared" si="3"/>
        <v>182.11799999999999</v>
      </c>
      <c r="U7" s="2">
        <f t="shared" si="4"/>
        <v>7.17</v>
      </c>
      <c r="V7" s="6">
        <v>72.5</v>
      </c>
      <c r="X7" t="s">
        <v>12</v>
      </c>
      <c r="Y7">
        <v>7.7898989898989903</v>
      </c>
      <c r="Z7">
        <v>3.152528931565759</v>
      </c>
      <c r="AA7">
        <v>79.2</v>
      </c>
      <c r="AB7">
        <v>13.73</v>
      </c>
    </row>
    <row r="8" spans="1:28" x14ac:dyDescent="0.25">
      <c r="A8" s="2" t="s">
        <v>31</v>
      </c>
      <c r="B8" s="2" t="s">
        <v>27</v>
      </c>
      <c r="C8" s="2">
        <v>1.0752066115702479</v>
      </c>
      <c r="D8" s="2">
        <f t="shared" si="5"/>
        <v>0.43513015441936376</v>
      </c>
      <c r="E8" s="2">
        <f t="shared" si="0"/>
        <v>239.26799999999997</v>
      </c>
      <c r="F8" s="3">
        <v>9.42</v>
      </c>
      <c r="G8" s="2">
        <f t="shared" si="6"/>
        <v>239.26799999999997</v>
      </c>
      <c r="H8" s="2">
        <f t="shared" si="7"/>
        <v>9.42</v>
      </c>
      <c r="I8" s="2" t="str">
        <f t="shared" si="8"/>
        <v/>
      </c>
      <c r="J8" s="2" t="str">
        <f t="shared" si="9"/>
        <v/>
      </c>
      <c r="K8" s="2" t="str">
        <f t="shared" si="10"/>
        <v/>
      </c>
      <c r="L8" s="2" t="str">
        <f t="shared" si="11"/>
        <v/>
      </c>
      <c r="N8" s="5" t="s">
        <v>13</v>
      </c>
      <c r="O8" s="2" t="s">
        <v>27</v>
      </c>
      <c r="P8" s="2">
        <v>7.0243112947658402</v>
      </c>
      <c r="Q8" s="2">
        <f t="shared" si="1"/>
        <v>2.8426998360039821</v>
      </c>
      <c r="R8" s="2">
        <f t="shared" si="2"/>
        <v>300.22800000000001</v>
      </c>
      <c r="S8" s="3">
        <v>11.82</v>
      </c>
      <c r="T8" s="2">
        <f t="shared" si="3"/>
        <v>300.22800000000001</v>
      </c>
      <c r="U8" s="2">
        <f t="shared" si="4"/>
        <v>11.82</v>
      </c>
      <c r="V8" s="6">
        <v>71.3</v>
      </c>
      <c r="X8" t="s">
        <v>13</v>
      </c>
      <c r="Y8">
        <v>7.0243112947658402</v>
      </c>
      <c r="Z8">
        <v>2.8426998360039821</v>
      </c>
      <c r="AA8">
        <v>71.3</v>
      </c>
      <c r="AB8">
        <v>11.82</v>
      </c>
    </row>
    <row r="9" spans="1:28" x14ac:dyDescent="0.25">
      <c r="A9" s="2" t="s">
        <v>11</v>
      </c>
      <c r="B9" s="2" t="s">
        <v>27</v>
      </c>
      <c r="C9" s="2">
        <v>12.29074839302112</v>
      </c>
      <c r="D9" s="2">
        <f t="shared" si="5"/>
        <v>4.973997730886734</v>
      </c>
      <c r="E9" s="2">
        <f t="shared" si="0"/>
        <v>450.34199999999998</v>
      </c>
      <c r="F9" s="3">
        <v>17.73</v>
      </c>
      <c r="G9" s="2">
        <f t="shared" si="6"/>
        <v>450.34199999999998</v>
      </c>
      <c r="H9" s="2">
        <f t="shared" si="7"/>
        <v>17.73</v>
      </c>
      <c r="I9" s="2" t="str">
        <f t="shared" si="8"/>
        <v/>
      </c>
      <c r="J9" s="2" t="str">
        <f t="shared" si="9"/>
        <v/>
      </c>
      <c r="K9" s="2" t="str">
        <f t="shared" si="10"/>
        <v/>
      </c>
      <c r="L9" s="2" t="str">
        <f t="shared" si="11"/>
        <v/>
      </c>
      <c r="N9" s="5" t="s">
        <v>21</v>
      </c>
      <c r="O9" s="2" t="s">
        <v>27</v>
      </c>
      <c r="P9" s="2">
        <v>0.92842056932966022</v>
      </c>
      <c r="Q9" s="2">
        <f t="shared" si="1"/>
        <v>0.37572665695251323</v>
      </c>
      <c r="R9" s="2">
        <f t="shared" si="2"/>
        <v>398.52599999999995</v>
      </c>
      <c r="S9" s="3">
        <v>15.69</v>
      </c>
      <c r="T9" s="2">
        <f t="shared" si="3"/>
        <v>398.52599999999995</v>
      </c>
      <c r="U9" s="2">
        <f t="shared" si="4"/>
        <v>15.69</v>
      </c>
      <c r="V9" s="6">
        <v>70.900000000000006</v>
      </c>
      <c r="X9" t="s">
        <v>14</v>
      </c>
      <c r="Y9">
        <v>2.6966942148760329</v>
      </c>
      <c r="Z9">
        <v>1.0913371974407255</v>
      </c>
      <c r="AA9">
        <v>72.5</v>
      </c>
      <c r="AB9">
        <v>7.17</v>
      </c>
    </row>
    <row r="10" spans="1:28" x14ac:dyDescent="0.25">
      <c r="A10" s="2" t="s">
        <v>12</v>
      </c>
      <c r="B10" s="2" t="s">
        <v>27</v>
      </c>
      <c r="C10" s="2">
        <v>7.7898989898989903</v>
      </c>
      <c r="D10" s="2">
        <f t="shared" si="5"/>
        <v>3.152528931565759</v>
      </c>
      <c r="E10" s="2">
        <f t="shared" si="0"/>
        <v>348.74200000000002</v>
      </c>
      <c r="F10" s="3">
        <v>13.73</v>
      </c>
      <c r="G10" s="2">
        <f t="shared" si="6"/>
        <v>348.74200000000002</v>
      </c>
      <c r="H10" s="2">
        <f t="shared" si="7"/>
        <v>13.73</v>
      </c>
      <c r="I10" s="2" t="str">
        <f t="shared" si="8"/>
        <v/>
      </c>
      <c r="J10" s="2" t="str">
        <f t="shared" si="9"/>
        <v/>
      </c>
      <c r="K10" s="2" t="str">
        <f t="shared" si="10"/>
        <v/>
      </c>
      <c r="L10" s="2" t="str">
        <f t="shared" si="11"/>
        <v/>
      </c>
      <c r="N10" s="5" t="s">
        <v>22</v>
      </c>
      <c r="O10" s="2" t="s">
        <v>27</v>
      </c>
      <c r="P10" s="2">
        <v>0.49600550964187329</v>
      </c>
      <c r="Q10" s="2">
        <f t="shared" si="1"/>
        <v>0.20073067974175365</v>
      </c>
      <c r="R10" s="2">
        <f t="shared" si="2"/>
        <v>705.35799999999995</v>
      </c>
      <c r="S10" s="3">
        <v>27.77</v>
      </c>
      <c r="T10" s="2">
        <f t="shared" si="3"/>
        <v>705.35799999999995</v>
      </c>
      <c r="U10" s="2">
        <f t="shared" si="4"/>
        <v>27.77</v>
      </c>
      <c r="V10" s="6">
        <v>68.599999999999994</v>
      </c>
      <c r="X10" t="s">
        <v>15</v>
      </c>
      <c r="Y10">
        <v>0.29157483930211203</v>
      </c>
      <c r="Z10">
        <v>0.11799872088308863</v>
      </c>
      <c r="AA10">
        <v>62.1</v>
      </c>
      <c r="AB10">
        <v>28.89</v>
      </c>
    </row>
    <row r="11" spans="1:28" x14ac:dyDescent="0.25">
      <c r="A11" s="2" t="s">
        <v>13</v>
      </c>
      <c r="B11" s="2" t="s">
        <v>27</v>
      </c>
      <c r="C11" s="2">
        <v>7.0243112947658402</v>
      </c>
      <c r="D11" s="2">
        <f t="shared" si="5"/>
        <v>2.8426998360039821</v>
      </c>
      <c r="E11" s="2">
        <f t="shared" si="0"/>
        <v>300.22800000000001</v>
      </c>
      <c r="F11" s="3">
        <v>11.82</v>
      </c>
      <c r="G11" s="2">
        <f t="shared" si="6"/>
        <v>300.22800000000001</v>
      </c>
      <c r="H11" s="2">
        <f t="shared" si="7"/>
        <v>11.82</v>
      </c>
      <c r="I11" s="2" t="str">
        <f t="shared" si="8"/>
        <v/>
      </c>
      <c r="J11" s="2" t="str">
        <f t="shared" si="9"/>
        <v/>
      </c>
      <c r="K11" s="2" t="str">
        <f t="shared" si="10"/>
        <v/>
      </c>
      <c r="L11" s="2" t="str">
        <f t="shared" si="11"/>
        <v/>
      </c>
      <c r="N11" s="5" t="s">
        <v>10</v>
      </c>
      <c r="O11" s="2" t="s">
        <v>27</v>
      </c>
      <c r="P11" s="2">
        <v>3.9072543617998161E-2</v>
      </c>
      <c r="Q11" s="2">
        <f t="shared" si="1"/>
        <v>1.5812441771751583E-2</v>
      </c>
      <c r="R11" s="2">
        <f t="shared" si="2"/>
        <v>1382.5219999999999</v>
      </c>
      <c r="S11" s="3">
        <v>54.43</v>
      </c>
      <c r="T11" s="2">
        <f t="shared" si="3"/>
        <v>1382.5219999999999</v>
      </c>
      <c r="U11" s="2">
        <f t="shared" si="4"/>
        <v>54.43</v>
      </c>
      <c r="V11" s="6">
        <v>65.8</v>
      </c>
      <c r="X11" t="s">
        <v>16</v>
      </c>
      <c r="Y11">
        <v>8.2208448117539024E-2</v>
      </c>
      <c r="Z11">
        <v>3.3269303163714702E-2</v>
      </c>
      <c r="AA11">
        <v>63.8</v>
      </c>
      <c r="AB11">
        <v>116.89</v>
      </c>
    </row>
    <row r="12" spans="1:28" x14ac:dyDescent="0.25">
      <c r="A12" s="2" t="s">
        <v>32</v>
      </c>
      <c r="B12" s="2" t="s">
        <v>27</v>
      </c>
      <c r="C12" s="2">
        <v>0.81494490358126725</v>
      </c>
      <c r="D12" s="2">
        <f t="shared" si="5"/>
        <v>0.32980368416886574</v>
      </c>
      <c r="E12" s="2">
        <f t="shared" si="0"/>
        <v>358.14</v>
      </c>
      <c r="F12" s="3">
        <v>14.1</v>
      </c>
      <c r="G12" s="2">
        <f t="shared" si="6"/>
        <v>358.14</v>
      </c>
      <c r="H12" s="2">
        <f t="shared" si="7"/>
        <v>14.1</v>
      </c>
      <c r="I12" s="2" t="str">
        <f t="shared" si="8"/>
        <v/>
      </c>
      <c r="J12" s="2" t="str">
        <f t="shared" si="9"/>
        <v/>
      </c>
      <c r="K12" s="2" t="str">
        <f t="shared" si="10"/>
        <v/>
      </c>
      <c r="L12" s="2" t="str">
        <f t="shared" si="11"/>
        <v/>
      </c>
      <c r="N12" s="5" t="s">
        <v>16</v>
      </c>
      <c r="O12" s="2" t="s">
        <v>27</v>
      </c>
      <c r="P12" s="2">
        <v>8.2208448117539024E-2</v>
      </c>
      <c r="Q12" s="2">
        <f t="shared" si="1"/>
        <v>3.3269303163714702E-2</v>
      </c>
      <c r="R12" s="2">
        <f t="shared" si="2"/>
        <v>3816.8580000000002</v>
      </c>
      <c r="S12" s="3">
        <v>150.27000000000001</v>
      </c>
      <c r="T12" s="2">
        <f t="shared" si="3"/>
        <v>3816.8580000000002</v>
      </c>
      <c r="U12" s="2">
        <f t="shared" si="4"/>
        <v>150.27000000000001</v>
      </c>
      <c r="V12" s="6">
        <v>63.8</v>
      </c>
      <c r="X12" t="s">
        <v>17</v>
      </c>
      <c r="Y12">
        <v>1.3830348943985307</v>
      </c>
      <c r="Z12">
        <v>0.55970655378329848</v>
      </c>
      <c r="AA12">
        <v>63.7</v>
      </c>
      <c r="AB12">
        <v>35.229999999999997</v>
      </c>
    </row>
    <row r="13" spans="1:28" x14ac:dyDescent="0.25">
      <c r="A13" s="2" t="s">
        <v>14</v>
      </c>
      <c r="B13" s="2" t="s">
        <v>27</v>
      </c>
      <c r="C13" s="2">
        <v>2.6966942148760329</v>
      </c>
      <c r="D13" s="2">
        <f t="shared" si="5"/>
        <v>1.0913371974407255</v>
      </c>
      <c r="E13" s="2">
        <f t="shared" si="0"/>
        <v>182.11799999999999</v>
      </c>
      <c r="F13" s="3">
        <v>7.17</v>
      </c>
      <c r="G13" s="2">
        <f t="shared" si="6"/>
        <v>182.11799999999999</v>
      </c>
      <c r="H13" s="2">
        <f t="shared" si="7"/>
        <v>7.17</v>
      </c>
      <c r="I13" s="2" t="str">
        <f t="shared" si="8"/>
        <v/>
      </c>
      <c r="J13" s="2" t="str">
        <f t="shared" si="9"/>
        <v/>
      </c>
      <c r="K13" s="2" t="str">
        <f t="shared" si="10"/>
        <v/>
      </c>
      <c r="L13" s="2" t="str">
        <f t="shared" si="11"/>
        <v/>
      </c>
      <c r="N13" s="5" t="s">
        <v>17</v>
      </c>
      <c r="O13" s="2" t="s">
        <v>27</v>
      </c>
      <c r="P13" s="2">
        <v>1.3830348943985307</v>
      </c>
      <c r="Q13" s="2">
        <f t="shared" si="1"/>
        <v>0.55970655378329848</v>
      </c>
      <c r="R13" s="2">
        <f t="shared" si="2"/>
        <v>894.84199999999987</v>
      </c>
      <c r="S13" s="3">
        <v>35.229999999999997</v>
      </c>
      <c r="T13" s="2">
        <f t="shared" si="3"/>
        <v>894.84199999999987</v>
      </c>
      <c r="U13" s="2">
        <f t="shared" si="4"/>
        <v>35.229999999999997</v>
      </c>
      <c r="V13" s="6">
        <v>63.7</v>
      </c>
      <c r="X13" t="s">
        <v>18</v>
      </c>
      <c r="Y13">
        <v>0.77387511478420568</v>
      </c>
      <c r="Z13">
        <v>0.31318296834650167</v>
      </c>
      <c r="AA13">
        <v>34.6</v>
      </c>
      <c r="AB13">
        <v>43.95</v>
      </c>
    </row>
    <row r="14" spans="1:28" x14ac:dyDescent="0.25">
      <c r="A14" s="2" t="s">
        <v>33</v>
      </c>
      <c r="B14" s="2" t="s">
        <v>29</v>
      </c>
      <c r="C14" s="2">
        <v>3.6702938475665747</v>
      </c>
      <c r="D14" s="2">
        <f t="shared" si="5"/>
        <v>1.485347570848472</v>
      </c>
      <c r="E14" s="2">
        <f t="shared" si="0"/>
        <v>3003.0419999999999</v>
      </c>
      <c r="F14" s="3">
        <v>118.23</v>
      </c>
      <c r="G14" s="2" t="str">
        <f t="shared" si="6"/>
        <v/>
      </c>
      <c r="H14" s="2" t="str">
        <f t="shared" si="7"/>
        <v/>
      </c>
      <c r="I14" s="2">
        <f t="shared" si="8"/>
        <v>3003.0419999999999</v>
      </c>
      <c r="J14" s="2">
        <f t="shared" si="9"/>
        <v>118.23</v>
      </c>
      <c r="K14" s="2" t="str">
        <f t="shared" si="10"/>
        <v/>
      </c>
      <c r="L14" s="2" t="str">
        <f t="shared" si="11"/>
        <v/>
      </c>
      <c r="N14" s="5" t="s">
        <v>15</v>
      </c>
      <c r="O14" s="2" t="s">
        <v>27</v>
      </c>
      <c r="P14" s="2">
        <v>0.29157483930211203</v>
      </c>
      <c r="Q14" s="2">
        <f t="shared" si="1"/>
        <v>0.11799872088308863</v>
      </c>
      <c r="R14" s="2">
        <f t="shared" si="2"/>
        <v>733.80599999999993</v>
      </c>
      <c r="S14" s="3">
        <v>28.89</v>
      </c>
      <c r="T14" s="2">
        <f t="shared" si="3"/>
        <v>733.80599999999993</v>
      </c>
      <c r="U14" s="2">
        <f t="shared" si="4"/>
        <v>28.89</v>
      </c>
      <c r="V14" s="6">
        <v>62.1</v>
      </c>
      <c r="X14" t="s">
        <v>19</v>
      </c>
      <c r="Y14">
        <v>6.5013774104683195</v>
      </c>
      <c r="Z14">
        <v>2.6310713923384537</v>
      </c>
      <c r="AA14">
        <v>82.1</v>
      </c>
      <c r="AB14">
        <v>51.05</v>
      </c>
    </row>
    <row r="15" spans="1:28" x14ac:dyDescent="0.25">
      <c r="A15" s="2" t="s">
        <v>34</v>
      </c>
      <c r="B15" s="2" t="s">
        <v>35</v>
      </c>
      <c r="C15" s="2">
        <v>2.5055325987144168</v>
      </c>
      <c r="D15" s="2">
        <f t="shared" si="5"/>
        <v>1.0139751512401525</v>
      </c>
      <c r="E15" s="2">
        <f t="shared" si="0"/>
        <v>195.83399999999997</v>
      </c>
      <c r="F15" s="3">
        <v>7.71</v>
      </c>
      <c r="G15" s="2" t="str">
        <f t="shared" si="6"/>
        <v/>
      </c>
      <c r="H15" s="2" t="str">
        <f t="shared" si="7"/>
        <v/>
      </c>
      <c r="I15" s="2" t="str">
        <f t="shared" si="8"/>
        <v/>
      </c>
      <c r="J15" s="2" t="str">
        <f t="shared" si="9"/>
        <v/>
      </c>
      <c r="K15" s="2">
        <f t="shared" si="10"/>
        <v>195.83399999999997</v>
      </c>
      <c r="L15" s="2">
        <f t="shared" si="11"/>
        <v>7.71</v>
      </c>
      <c r="N15" s="5" t="s">
        <v>9</v>
      </c>
      <c r="O15" s="2" t="s">
        <v>27</v>
      </c>
      <c r="P15" s="2">
        <v>0.30332874196510562</v>
      </c>
      <c r="Q15" s="2">
        <f t="shared" si="1"/>
        <v>0.12275546012347455</v>
      </c>
      <c r="R15" s="2">
        <f t="shared" si="2"/>
        <v>654.04999999999995</v>
      </c>
      <c r="S15" s="3">
        <v>25.75</v>
      </c>
      <c r="T15" s="2">
        <f t="shared" si="3"/>
        <v>654.04999999999995</v>
      </c>
      <c r="U15" s="2">
        <f t="shared" si="4"/>
        <v>25.75</v>
      </c>
      <c r="V15" s="6">
        <v>52.5</v>
      </c>
      <c r="X15" t="s">
        <v>20</v>
      </c>
      <c r="Y15">
        <v>0.51033057851239672</v>
      </c>
      <c r="Z15">
        <v>0.20652795569097399</v>
      </c>
      <c r="AA15">
        <v>47.8</v>
      </c>
      <c r="AB15">
        <v>29.46</v>
      </c>
    </row>
    <row r="16" spans="1:28" x14ac:dyDescent="0.25">
      <c r="A16" s="2" t="s">
        <v>15</v>
      </c>
      <c r="B16" s="2" t="s">
        <v>27</v>
      </c>
      <c r="C16" s="2">
        <v>0.29157483930211203</v>
      </c>
      <c r="D16" s="2">
        <f t="shared" si="5"/>
        <v>0.11799872088308863</v>
      </c>
      <c r="E16" s="2">
        <f t="shared" si="0"/>
        <v>733.80599999999993</v>
      </c>
      <c r="F16" s="3">
        <v>28.89</v>
      </c>
      <c r="G16" s="2">
        <f t="shared" si="6"/>
        <v>733.80599999999993</v>
      </c>
      <c r="H16" s="2">
        <f t="shared" si="7"/>
        <v>28.89</v>
      </c>
      <c r="I16" s="2" t="str">
        <f t="shared" si="8"/>
        <v/>
      </c>
      <c r="J16" s="2" t="str">
        <f t="shared" si="9"/>
        <v/>
      </c>
      <c r="K16" s="2" t="str">
        <f t="shared" si="10"/>
        <v/>
      </c>
      <c r="L16" s="2" t="str">
        <f t="shared" si="11"/>
        <v/>
      </c>
      <c r="N16" s="5" t="s">
        <v>31</v>
      </c>
      <c r="O16" s="2" t="s">
        <v>27</v>
      </c>
      <c r="P16" s="2">
        <v>1.0752066115702479</v>
      </c>
      <c r="Q16" s="2">
        <f t="shared" si="1"/>
        <v>0.43513015441936376</v>
      </c>
      <c r="R16" s="2">
        <f t="shared" si="2"/>
        <v>239.26799999999997</v>
      </c>
      <c r="S16" s="3">
        <v>9.42</v>
      </c>
      <c r="T16" s="2">
        <f t="shared" si="3"/>
        <v>239.26799999999997</v>
      </c>
      <c r="U16" s="2">
        <f t="shared" si="4"/>
        <v>9.42</v>
      </c>
      <c r="V16" s="6">
        <v>50</v>
      </c>
      <c r="X16" t="s">
        <v>21</v>
      </c>
      <c r="Y16">
        <v>0.92842056932966022</v>
      </c>
      <c r="Z16">
        <v>0.37572665695251323</v>
      </c>
      <c r="AA16">
        <v>70.900000000000006</v>
      </c>
      <c r="AB16">
        <v>15.69</v>
      </c>
    </row>
    <row r="17" spans="1:28" x14ac:dyDescent="0.25">
      <c r="A17" s="2" t="s">
        <v>16</v>
      </c>
      <c r="B17" s="2" t="s">
        <v>27</v>
      </c>
      <c r="C17" s="2">
        <v>8.2208448117539024E-2</v>
      </c>
      <c r="D17" s="2">
        <f t="shared" si="5"/>
        <v>3.3269303163714702E-2</v>
      </c>
      <c r="E17" s="2">
        <f t="shared" si="0"/>
        <v>3816.8580000000002</v>
      </c>
      <c r="F17" s="3">
        <v>150.27000000000001</v>
      </c>
      <c r="G17" s="2">
        <f t="shared" si="6"/>
        <v>3816.8580000000002</v>
      </c>
      <c r="H17" s="2">
        <f t="shared" si="7"/>
        <v>150.27000000000001</v>
      </c>
      <c r="I17" s="2" t="str">
        <f t="shared" si="8"/>
        <v/>
      </c>
      <c r="J17" s="2" t="str">
        <f t="shared" si="9"/>
        <v/>
      </c>
      <c r="K17" s="2" t="str">
        <f t="shared" si="10"/>
        <v/>
      </c>
      <c r="L17" s="2" t="str">
        <f t="shared" si="11"/>
        <v/>
      </c>
      <c r="N17" s="5" t="s">
        <v>32</v>
      </c>
      <c r="O17" s="2" t="s">
        <v>27</v>
      </c>
      <c r="P17" s="2">
        <v>0.81494490358126725</v>
      </c>
      <c r="Q17" s="2">
        <f t="shared" si="1"/>
        <v>0.32980368416886574</v>
      </c>
      <c r="R17" s="2">
        <f t="shared" si="2"/>
        <v>358.14</v>
      </c>
      <c r="S17" s="3">
        <v>14.1</v>
      </c>
      <c r="T17" s="2">
        <f t="shared" si="3"/>
        <v>358.14</v>
      </c>
      <c r="U17" s="2">
        <f t="shared" si="4"/>
        <v>14.1</v>
      </c>
      <c r="V17" s="6">
        <v>50</v>
      </c>
      <c r="X17" t="s">
        <v>22</v>
      </c>
      <c r="Y17">
        <v>0.49600550964187329</v>
      </c>
      <c r="Z17">
        <v>0.20073067974175365</v>
      </c>
      <c r="AA17">
        <v>68.599999999999994</v>
      </c>
      <c r="AB17">
        <v>27.77</v>
      </c>
    </row>
    <row r="18" spans="1:28" x14ac:dyDescent="0.25">
      <c r="A18" s="2" t="s">
        <v>17</v>
      </c>
      <c r="B18" s="2" t="s">
        <v>27</v>
      </c>
      <c r="C18" s="2">
        <v>1.3830348943985307</v>
      </c>
      <c r="D18" s="2">
        <f t="shared" si="5"/>
        <v>0.55970655378329848</v>
      </c>
      <c r="E18" s="2">
        <f t="shared" si="0"/>
        <v>894.84199999999987</v>
      </c>
      <c r="F18" s="3">
        <v>35.229999999999997</v>
      </c>
      <c r="G18" s="2">
        <f t="shared" si="6"/>
        <v>894.84199999999987</v>
      </c>
      <c r="H18" s="2">
        <f t="shared" si="7"/>
        <v>35.229999999999997</v>
      </c>
      <c r="I18" s="2" t="str">
        <f t="shared" si="8"/>
        <v/>
      </c>
      <c r="J18" s="2" t="str">
        <f t="shared" si="9"/>
        <v/>
      </c>
      <c r="K18" s="2" t="str">
        <f t="shared" si="10"/>
        <v/>
      </c>
      <c r="L18" s="2" t="str">
        <f t="shared" si="11"/>
        <v/>
      </c>
      <c r="N18" s="5" t="s">
        <v>36</v>
      </c>
      <c r="O18" s="2" t="s">
        <v>27</v>
      </c>
      <c r="P18" s="2">
        <v>0.93955463728191002</v>
      </c>
      <c r="Q18" s="2">
        <f t="shared" si="1"/>
        <v>0.38023255252201943</v>
      </c>
      <c r="R18" s="2">
        <f t="shared" si="2"/>
        <v>457.96199999999999</v>
      </c>
      <c r="S18" s="3">
        <v>18.03</v>
      </c>
      <c r="T18" s="2">
        <f t="shared" si="3"/>
        <v>457.96199999999999</v>
      </c>
      <c r="U18" s="2">
        <f t="shared" si="4"/>
        <v>18.03</v>
      </c>
      <c r="V18" s="6">
        <v>50</v>
      </c>
    </row>
    <row r="19" spans="1:28" x14ac:dyDescent="0.25">
      <c r="A19" s="2" t="s">
        <v>36</v>
      </c>
      <c r="B19" s="2" t="s">
        <v>27</v>
      </c>
      <c r="C19" s="2">
        <v>0.93955463728191002</v>
      </c>
      <c r="D19" s="2">
        <f t="shared" si="5"/>
        <v>0.38023255252201943</v>
      </c>
      <c r="E19" s="2">
        <f t="shared" si="0"/>
        <v>457.96199999999999</v>
      </c>
      <c r="F19" s="3">
        <v>18.03</v>
      </c>
      <c r="G19" s="2">
        <f t="shared" si="6"/>
        <v>457.96199999999999</v>
      </c>
      <c r="H19" s="2">
        <f t="shared" si="7"/>
        <v>18.03</v>
      </c>
      <c r="I19" s="2" t="str">
        <f t="shared" si="8"/>
        <v/>
      </c>
      <c r="J19" s="2" t="str">
        <f t="shared" si="9"/>
        <v/>
      </c>
      <c r="K19" s="2" t="str">
        <f t="shared" si="10"/>
        <v/>
      </c>
      <c r="L19" s="2" t="str">
        <f t="shared" si="11"/>
        <v/>
      </c>
      <c r="N19" s="5" t="s">
        <v>37</v>
      </c>
      <c r="O19" s="2" t="s">
        <v>27</v>
      </c>
      <c r="P19" s="2">
        <v>8.3287878787878782</v>
      </c>
      <c r="Q19" s="2">
        <f t="shared" si="1"/>
        <v>3.3706142771298575</v>
      </c>
      <c r="R19" s="2">
        <f t="shared" si="2"/>
        <v>246.63400000000001</v>
      </c>
      <c r="S19" s="3">
        <v>9.7100000000000009</v>
      </c>
      <c r="T19" s="2">
        <f t="shared" si="3"/>
        <v>246.63400000000001</v>
      </c>
      <c r="U19" s="2">
        <f t="shared" si="4"/>
        <v>9.7100000000000009</v>
      </c>
      <c r="V19" s="6">
        <v>50</v>
      </c>
    </row>
    <row r="20" spans="1:28" x14ac:dyDescent="0.25">
      <c r="A20" s="2" t="s">
        <v>18</v>
      </c>
      <c r="B20" s="2" t="s">
        <v>27</v>
      </c>
      <c r="C20" s="2">
        <v>0.77387511478420568</v>
      </c>
      <c r="D20" s="2">
        <f t="shared" si="5"/>
        <v>0.31318296834650167</v>
      </c>
      <c r="E20" s="2">
        <f t="shared" si="0"/>
        <v>1116.33</v>
      </c>
      <c r="F20" s="3">
        <v>43.95</v>
      </c>
      <c r="G20" s="2">
        <f t="shared" si="6"/>
        <v>1116.33</v>
      </c>
      <c r="H20" s="2">
        <f t="shared" si="7"/>
        <v>43.95</v>
      </c>
      <c r="I20" s="2" t="str">
        <f t="shared" si="8"/>
        <v/>
      </c>
      <c r="J20" s="2" t="str">
        <f t="shared" si="9"/>
        <v/>
      </c>
      <c r="K20" s="2" t="str">
        <f t="shared" si="10"/>
        <v/>
      </c>
      <c r="L20" s="2" t="str">
        <f t="shared" si="11"/>
        <v/>
      </c>
      <c r="N20" s="5" t="s">
        <v>38</v>
      </c>
      <c r="O20" s="2" t="s">
        <v>27</v>
      </c>
      <c r="P20" s="2">
        <v>3.3665518824609735</v>
      </c>
      <c r="Q20" s="2">
        <f t="shared" si="1"/>
        <v>1.3624248816110778</v>
      </c>
      <c r="R20" s="2">
        <f t="shared" si="2"/>
        <v>480.31399999999996</v>
      </c>
      <c r="S20" s="3">
        <v>18.91</v>
      </c>
      <c r="T20" s="2">
        <f t="shared" si="3"/>
        <v>480.31399999999996</v>
      </c>
      <c r="U20" s="2">
        <f t="shared" si="4"/>
        <v>18.91</v>
      </c>
      <c r="V20" s="6">
        <v>50</v>
      </c>
    </row>
    <row r="21" spans="1:28" x14ac:dyDescent="0.25">
      <c r="A21" s="2" t="s">
        <v>19</v>
      </c>
      <c r="B21" s="2" t="s">
        <v>27</v>
      </c>
      <c r="C21" s="2">
        <v>6.5013774104683195</v>
      </c>
      <c r="D21" s="2">
        <f t="shared" si="5"/>
        <v>2.6310713923384537</v>
      </c>
      <c r="E21" s="2">
        <f t="shared" si="0"/>
        <v>1296.6699999999998</v>
      </c>
      <c r="F21" s="3">
        <v>51.05</v>
      </c>
      <c r="G21" s="2">
        <f t="shared" si="6"/>
        <v>1296.6699999999998</v>
      </c>
      <c r="H21" s="2">
        <f t="shared" si="7"/>
        <v>51.05</v>
      </c>
      <c r="I21" s="2" t="str">
        <f t="shared" si="8"/>
        <v/>
      </c>
      <c r="J21" s="2" t="str">
        <f t="shared" si="9"/>
        <v/>
      </c>
      <c r="K21" s="2" t="str">
        <f t="shared" si="10"/>
        <v/>
      </c>
      <c r="L21" s="2" t="str">
        <f t="shared" si="11"/>
        <v/>
      </c>
      <c r="N21" s="5" t="s">
        <v>20</v>
      </c>
      <c r="O21" s="2" t="s">
        <v>27</v>
      </c>
      <c r="P21" s="2">
        <v>0.51033057851239672</v>
      </c>
      <c r="Q21" s="2">
        <f t="shared" si="1"/>
        <v>0.20652795569097399</v>
      </c>
      <c r="R21" s="2">
        <f t="shared" si="2"/>
        <v>748.28399999999999</v>
      </c>
      <c r="S21" s="3">
        <v>29.46</v>
      </c>
      <c r="T21" s="2">
        <f t="shared" si="3"/>
        <v>748.28399999999999</v>
      </c>
      <c r="U21" s="2">
        <f t="shared" si="4"/>
        <v>29.46</v>
      </c>
      <c r="V21" s="6">
        <v>47.8</v>
      </c>
    </row>
    <row r="22" spans="1:28" x14ac:dyDescent="0.25">
      <c r="A22" s="2" t="s">
        <v>37</v>
      </c>
      <c r="B22" s="2" t="s">
        <v>27</v>
      </c>
      <c r="C22" s="2">
        <v>8.3287878787878782</v>
      </c>
      <c r="D22" s="2">
        <f t="shared" si="5"/>
        <v>3.3706142771298575</v>
      </c>
      <c r="E22" s="2">
        <f t="shared" si="0"/>
        <v>246.63400000000001</v>
      </c>
      <c r="F22" s="3">
        <v>9.7100000000000009</v>
      </c>
      <c r="G22" s="2">
        <f t="shared" si="6"/>
        <v>246.63400000000001</v>
      </c>
      <c r="H22" s="2">
        <f t="shared" si="7"/>
        <v>9.7100000000000009</v>
      </c>
      <c r="I22" s="2" t="str">
        <f t="shared" si="8"/>
        <v/>
      </c>
      <c r="J22" s="2" t="str">
        <f t="shared" si="9"/>
        <v/>
      </c>
      <c r="K22" s="2" t="str">
        <f t="shared" si="10"/>
        <v/>
      </c>
      <c r="L22" s="2" t="str">
        <f t="shared" si="11"/>
        <v/>
      </c>
      <c r="N22" s="10" t="s">
        <v>18</v>
      </c>
      <c r="O22" s="11" t="s">
        <v>27</v>
      </c>
      <c r="P22" s="11">
        <v>0.77387511478420568</v>
      </c>
      <c r="Q22" s="11">
        <f t="shared" si="1"/>
        <v>0.31318296834650167</v>
      </c>
      <c r="R22" s="11">
        <f t="shared" si="2"/>
        <v>1116.33</v>
      </c>
      <c r="S22" s="12">
        <v>43.95</v>
      </c>
      <c r="T22" s="11">
        <f t="shared" si="3"/>
        <v>1116.33</v>
      </c>
      <c r="U22" s="11">
        <f t="shared" si="4"/>
        <v>43.95</v>
      </c>
      <c r="V22" s="13">
        <v>34.6</v>
      </c>
    </row>
    <row r="23" spans="1:28" x14ac:dyDescent="0.25">
      <c r="A23" s="2" t="s">
        <v>20</v>
      </c>
      <c r="B23" s="2" t="s">
        <v>27</v>
      </c>
      <c r="C23" s="2">
        <v>0.51033057851239672</v>
      </c>
      <c r="D23" s="2">
        <f t="shared" si="5"/>
        <v>0.20652795569097399</v>
      </c>
      <c r="E23" s="2">
        <f t="shared" si="0"/>
        <v>748.28399999999999</v>
      </c>
      <c r="F23" s="3">
        <v>29.46</v>
      </c>
      <c r="G23" s="2">
        <f t="shared" si="6"/>
        <v>748.28399999999999</v>
      </c>
      <c r="H23" s="2">
        <f t="shared" si="7"/>
        <v>29.46</v>
      </c>
      <c r="I23" s="2" t="str">
        <f t="shared" si="8"/>
        <v/>
      </c>
      <c r="J23" s="2" t="str">
        <f t="shared" si="9"/>
        <v/>
      </c>
      <c r="K23" s="2" t="str">
        <f t="shared" si="10"/>
        <v/>
      </c>
      <c r="L23" s="2" t="str">
        <f t="shared" si="11"/>
        <v/>
      </c>
    </row>
    <row r="24" spans="1:28" ht="26.25" x14ac:dyDescent="0.4">
      <c r="A24" s="2" t="s">
        <v>38</v>
      </c>
      <c r="B24" s="2" t="s">
        <v>27</v>
      </c>
      <c r="C24" s="2">
        <v>3.3665518824609735</v>
      </c>
      <c r="D24" s="2">
        <f t="shared" si="5"/>
        <v>1.3624248816110778</v>
      </c>
      <c r="E24" s="2">
        <f t="shared" si="0"/>
        <v>480.31399999999996</v>
      </c>
      <c r="F24" s="3">
        <v>18.91</v>
      </c>
      <c r="G24" s="2">
        <f t="shared" si="6"/>
        <v>480.31399999999996</v>
      </c>
      <c r="H24" s="2">
        <f t="shared" si="7"/>
        <v>18.91</v>
      </c>
      <c r="I24" s="2" t="str">
        <f t="shared" si="8"/>
        <v/>
      </c>
      <c r="J24" s="2" t="str">
        <f t="shared" si="9"/>
        <v/>
      </c>
      <c r="K24" s="2" t="str">
        <f t="shared" si="10"/>
        <v/>
      </c>
      <c r="L24" s="2" t="str">
        <f t="shared" si="11"/>
        <v/>
      </c>
      <c r="N24" s="4" t="s">
        <v>29</v>
      </c>
    </row>
    <row r="25" spans="1:28" x14ac:dyDescent="0.25">
      <c r="A25" s="2" t="s">
        <v>39</v>
      </c>
      <c r="B25" s="2" t="s">
        <v>29</v>
      </c>
      <c r="C25" s="2">
        <v>0.18787878787878787</v>
      </c>
      <c r="D25" s="2">
        <f t="shared" si="5"/>
        <v>7.6033503795543453E-2</v>
      </c>
      <c r="E25" s="2">
        <f t="shared" si="0"/>
        <v>4781.8039999999992</v>
      </c>
      <c r="F25" s="3">
        <v>188.26</v>
      </c>
      <c r="G25" s="2" t="str">
        <f t="shared" si="6"/>
        <v/>
      </c>
      <c r="H25" s="2" t="str">
        <f t="shared" si="7"/>
        <v/>
      </c>
      <c r="I25" s="2">
        <f t="shared" si="8"/>
        <v>4781.8039999999992</v>
      </c>
      <c r="J25" s="2">
        <f t="shared" si="9"/>
        <v>188.26</v>
      </c>
      <c r="K25" s="2" t="str">
        <f t="shared" si="10"/>
        <v/>
      </c>
      <c r="L25" s="2" t="str">
        <f t="shared" si="11"/>
        <v/>
      </c>
      <c r="R25" t="s">
        <v>41</v>
      </c>
      <c r="S25" t="s">
        <v>41</v>
      </c>
      <c r="T25" t="s">
        <v>29</v>
      </c>
      <c r="U25" t="s">
        <v>29</v>
      </c>
    </row>
    <row r="26" spans="1:28" ht="30" x14ac:dyDescent="0.25">
      <c r="A26" s="2" t="s">
        <v>21</v>
      </c>
      <c r="B26" s="2" t="s">
        <v>27</v>
      </c>
      <c r="C26" s="2">
        <v>0.92842056932966022</v>
      </c>
      <c r="D26" s="2">
        <f t="shared" si="5"/>
        <v>0.37572665695251323</v>
      </c>
      <c r="E26" s="2">
        <f t="shared" si="0"/>
        <v>398.52599999999995</v>
      </c>
      <c r="F26" s="3">
        <v>15.69</v>
      </c>
      <c r="G26" s="2">
        <f t="shared" si="6"/>
        <v>398.52599999999995</v>
      </c>
      <c r="H26" s="2">
        <f t="shared" si="7"/>
        <v>15.69</v>
      </c>
      <c r="I26" s="2" t="str">
        <f t="shared" si="8"/>
        <v/>
      </c>
      <c r="J26" s="2" t="str">
        <f t="shared" si="9"/>
        <v/>
      </c>
      <c r="K26" s="2" t="str">
        <f t="shared" si="10"/>
        <v/>
      </c>
      <c r="L26" s="2" t="str">
        <f t="shared" si="11"/>
        <v/>
      </c>
      <c r="N26" s="1" t="s">
        <v>0</v>
      </c>
      <c r="O26" s="1" t="s">
        <v>25</v>
      </c>
      <c r="P26" s="1" t="s">
        <v>2</v>
      </c>
      <c r="Q26" s="1" t="s">
        <v>44</v>
      </c>
      <c r="R26" s="1" t="s">
        <v>40</v>
      </c>
      <c r="S26" s="1" t="s">
        <v>26</v>
      </c>
      <c r="T26" s="1" t="s">
        <v>42</v>
      </c>
      <c r="U26" s="1" t="s">
        <v>43</v>
      </c>
      <c r="V26" s="1" t="s">
        <v>46</v>
      </c>
    </row>
    <row r="27" spans="1:28" x14ac:dyDescent="0.25">
      <c r="A27" s="2" t="s">
        <v>22</v>
      </c>
      <c r="B27" s="2" t="s">
        <v>27</v>
      </c>
      <c r="C27" s="2">
        <v>0.49600550964187329</v>
      </c>
      <c r="D27" s="2">
        <f t="shared" si="5"/>
        <v>0.20073067974175365</v>
      </c>
      <c r="E27" s="2">
        <f t="shared" si="0"/>
        <v>705.35799999999995</v>
      </c>
      <c r="F27" s="3">
        <v>27.77</v>
      </c>
      <c r="G27" s="2">
        <f t="shared" si="6"/>
        <v>705.35799999999995</v>
      </c>
      <c r="H27" s="2">
        <f t="shared" si="7"/>
        <v>27.77</v>
      </c>
      <c r="I27" s="2" t="str">
        <f t="shared" si="8"/>
        <v/>
      </c>
      <c r="J27" s="2" t="str">
        <f t="shared" si="9"/>
        <v/>
      </c>
      <c r="K27" s="2" t="str">
        <f t="shared" si="10"/>
        <v/>
      </c>
      <c r="L27" s="2" t="str">
        <f t="shared" si="11"/>
        <v/>
      </c>
      <c r="N27" s="2" t="s">
        <v>28</v>
      </c>
      <c r="O27" s="2" t="s">
        <v>29</v>
      </c>
      <c r="P27" s="2">
        <v>1.3306949035812672</v>
      </c>
      <c r="Q27" s="2">
        <f t="shared" ref="Q27:Q30" si="12">P27/2.471</f>
        <v>0.53852484968889802</v>
      </c>
      <c r="R27" s="2">
        <f>S27*25.4</f>
        <v>697.48400000000004</v>
      </c>
      <c r="S27" s="3">
        <v>27.46</v>
      </c>
      <c r="T27" s="2">
        <f>IF(O27="Surface",R27,"")</f>
        <v>697.48400000000004</v>
      </c>
      <c r="U27" s="2">
        <f>IF(O27="Surface",S27,"")</f>
        <v>27.46</v>
      </c>
      <c r="V27" s="2">
        <v>25</v>
      </c>
    </row>
    <row r="28" spans="1:28" x14ac:dyDescent="0.25">
      <c r="N28" s="2" t="s">
        <v>30</v>
      </c>
      <c r="O28" s="2" t="s">
        <v>29</v>
      </c>
      <c r="P28" s="2">
        <v>1.278510101010101</v>
      </c>
      <c r="Q28" s="2">
        <f t="shared" si="12"/>
        <v>0.5174059494172808</v>
      </c>
      <c r="R28" s="2">
        <f>S28*25.4</f>
        <v>697.48400000000004</v>
      </c>
      <c r="S28" s="3">
        <v>27.46</v>
      </c>
      <c r="T28" s="2">
        <f>IF(O28="Surface",R28,"")</f>
        <v>697.48400000000004</v>
      </c>
      <c r="U28" s="2">
        <f>IF(O28="Surface",S28,"")</f>
        <v>27.46</v>
      </c>
      <c r="V28" s="2">
        <v>25</v>
      </c>
    </row>
    <row r="29" spans="1:28" x14ac:dyDescent="0.25">
      <c r="N29" s="2" t="s">
        <v>33</v>
      </c>
      <c r="O29" s="2" t="s">
        <v>29</v>
      </c>
      <c r="P29" s="2">
        <v>3.6702938475665747</v>
      </c>
      <c r="Q29" s="2">
        <f t="shared" si="12"/>
        <v>1.485347570848472</v>
      </c>
      <c r="R29" s="2">
        <f>S29*25.4</f>
        <v>3003.0419999999999</v>
      </c>
      <c r="S29" s="3">
        <v>118.23</v>
      </c>
      <c r="T29" s="2">
        <f>IF(O29="Surface",R29,"")</f>
        <v>3003.0419999999999</v>
      </c>
      <c r="U29" s="2">
        <f>IF(O29="Surface",S29,"")</f>
        <v>118.23</v>
      </c>
      <c r="V29" s="2">
        <v>25</v>
      </c>
    </row>
    <row r="30" spans="1:28" x14ac:dyDescent="0.25">
      <c r="N30" s="2" t="s">
        <v>39</v>
      </c>
      <c r="O30" s="2" t="s">
        <v>29</v>
      </c>
      <c r="P30" s="2">
        <v>0.18787878787878787</v>
      </c>
      <c r="Q30" s="2">
        <f t="shared" si="12"/>
        <v>7.6033503795543453E-2</v>
      </c>
      <c r="R30" s="2">
        <f>S30*25.4</f>
        <v>4781.8039999999992</v>
      </c>
      <c r="S30" s="3">
        <v>188.26</v>
      </c>
      <c r="T30" s="2">
        <f>IF(O30="Surface",R30,"")</f>
        <v>4781.8039999999992</v>
      </c>
      <c r="U30" s="2">
        <f>IF(O30="Surface",S30,"")</f>
        <v>188.26</v>
      </c>
      <c r="V30" s="2">
        <v>25</v>
      </c>
    </row>
    <row r="32" spans="1:28" ht="26.25" x14ac:dyDescent="0.4">
      <c r="N32" s="4" t="s">
        <v>35</v>
      </c>
    </row>
    <row r="33" spans="14:22" x14ac:dyDescent="0.25">
      <c r="R33" t="s">
        <v>41</v>
      </c>
      <c r="S33" t="s">
        <v>41</v>
      </c>
      <c r="T33" t="s">
        <v>35</v>
      </c>
      <c r="U33" t="s">
        <v>35</v>
      </c>
    </row>
    <row r="34" spans="14:22" ht="30" x14ac:dyDescent="0.25">
      <c r="N34" s="1" t="s">
        <v>0</v>
      </c>
      <c r="O34" s="1" t="s">
        <v>25</v>
      </c>
      <c r="P34" s="1" t="s">
        <v>2</v>
      </c>
      <c r="Q34" s="1" t="s">
        <v>44</v>
      </c>
      <c r="R34" s="1" t="s">
        <v>40</v>
      </c>
      <c r="S34" s="1" t="s">
        <v>26</v>
      </c>
      <c r="T34" s="1" t="s">
        <v>42</v>
      </c>
      <c r="U34" s="1" t="s">
        <v>43</v>
      </c>
      <c r="V34" s="1" t="s">
        <v>46</v>
      </c>
    </row>
    <row r="35" spans="14:22" x14ac:dyDescent="0.25">
      <c r="N35" s="2" t="s">
        <v>34</v>
      </c>
      <c r="O35" s="2" t="s">
        <v>35</v>
      </c>
      <c r="P35" s="2">
        <v>2.5055325987144168</v>
      </c>
      <c r="Q35" s="2">
        <f>P35/2.471</f>
        <v>1.0139751512401525</v>
      </c>
      <c r="R35" s="2">
        <f>S35*25.4</f>
        <v>195.83399999999997</v>
      </c>
      <c r="S35" s="3">
        <v>7.71</v>
      </c>
      <c r="T35" s="2">
        <f t="shared" ref="T35" si="13">IF(O35="Drip",R35,"")</f>
        <v>195.83399999999997</v>
      </c>
      <c r="U35" s="2">
        <f>IF(O35="Drip",S35,"")</f>
        <v>7.71</v>
      </c>
      <c r="V35" s="2">
        <v>25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</vt:lpstr>
      <vt:lpstr>Irrigation Method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Pratt</dc:creator>
  <cp:lastModifiedBy>Tyler Pratt</cp:lastModifiedBy>
  <dcterms:created xsi:type="dcterms:W3CDTF">2018-01-20T23:01:05Z</dcterms:created>
  <dcterms:modified xsi:type="dcterms:W3CDTF">2018-10-05T18:41:18Z</dcterms:modified>
</cp:coreProperties>
</file>